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5516"/>
  <workbookPr codeName="ThisWorkbook" autoCompressPictures="0"/>
  <bookViews>
    <workbookView xWindow="0" yWindow="0" windowWidth="25000" windowHeight="15600"/>
  </bookViews>
  <sheets>
    <sheet name="nomina energy manager " sheetId="12" r:id="rId1"/>
  </sheets>
  <definedNames>
    <definedName name="_xlnm.Print_Area" localSheetId="0">'nomina energy manager '!$C$6:$K$87</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G78" i="12" l="1"/>
  <c r="G76" i="12"/>
  <c r="G74" i="12"/>
  <c r="G72" i="12"/>
  <c r="G68" i="12"/>
  <c r="F78" i="12"/>
  <c r="F76" i="12"/>
  <c r="F74" i="12"/>
  <c r="F72" i="12"/>
  <c r="F68" i="12"/>
  <c r="F70" i="12"/>
  <c r="G70" i="12"/>
  <c r="G55" i="12"/>
  <c r="G56" i="12"/>
  <c r="G57" i="12"/>
  <c r="G58" i="12"/>
  <c r="G59" i="12"/>
  <c r="G60" i="12"/>
  <c r="G61" i="12"/>
  <c r="G62" i="12"/>
  <c r="G63" i="12"/>
  <c r="G64" i="12"/>
  <c r="G65" i="12"/>
  <c r="G66" i="12"/>
  <c r="G67" i="12"/>
  <c r="G81" i="12"/>
  <c r="AA138" i="12"/>
  <c r="F49" i="12"/>
  <c r="AA137" i="12"/>
  <c r="AA134" i="12"/>
  <c r="AA177" i="12"/>
  <c r="Z181" i="12"/>
  <c r="Z171" i="12"/>
  <c r="Z170" i="12"/>
  <c r="Z169" i="12"/>
  <c r="Z168" i="12"/>
  <c r="Z167" i="12"/>
  <c r="Z165" i="12"/>
  <c r="AB136" i="12"/>
  <c r="AA136" i="12"/>
  <c r="F81" i="12"/>
  <c r="D49" i="12"/>
  <c r="Y17" i="12"/>
  <c r="Y18" i="12"/>
  <c r="Y19" i="12"/>
  <c r="Y21" i="12"/>
  <c r="Y22" i="12"/>
  <c r="Y23" i="12"/>
  <c r="Y24" i="12"/>
  <c r="Y25" i="12"/>
  <c r="Y26" i="12"/>
</calcChain>
</file>

<file path=xl/comments1.xml><?xml version="1.0" encoding="utf-8"?>
<comments xmlns="http://schemas.openxmlformats.org/spreadsheetml/2006/main">
  <authors>
    <author>Alessia Di Gaudio</author>
    <author>Dario Di Santo</author>
  </authors>
  <commentList>
    <comment ref="E19" authorId="0">
      <text>
        <r>
          <rPr>
            <sz val="9"/>
            <color indexed="81"/>
            <rFont val="Calibri"/>
            <family val="2"/>
          </rPr>
          <t xml:space="preserve">
</t>
        </r>
        <r>
          <rPr>
            <sz val="12"/>
            <color indexed="81"/>
            <rFont val="Calibri"/>
          </rPr>
          <t>Per la classificazione delle attività economiche si fa riferimento al codice ATECO ed. 2007 (tabella a fianco). Il codice ATECO ha avuto forti evoluzioni negli ultimi decenni specialmente per le attività del terziario e dei servizi, per cui si chiede di far riferimento non al codice utilizzato per l'iscrizione iniziale alla Camera di Commercio ma quello che meglio descrive l'attività prevalente oggi con riferimento ai consumi energetici. L'ultima edizione del codice non da spazio a nuove attività. In particolare tutte le attività di servizi energetici attualmente vengono inquadrate nella voce 81 (Attività di servizi per edifici e paesaggio) ritenuta la più vicina alle attività delle imprese di servizi energetici. Il riferimento alla soglia dei consumi per attività industriali (10.000 tep) viene assunto per le attività dal codice 5 fino al codice 43 incluso; mentre le attività dal codice 1 al codice 3 e dal codice 45 in poi sono ritenute non industriali.</t>
        </r>
      </text>
    </comment>
    <comment ref="E21" authorId="0">
      <text>
        <r>
          <rPr>
            <sz val="12"/>
            <color indexed="81"/>
            <rFont val="Calibri"/>
          </rPr>
          <t xml:space="preserve">Per centro di consumo energetico si intende un raggruppamento strutturale, funzionale o geografico per il quale siano misurabili e controllabili i consumi energetici. Ad esempio: uno stabilimento industriale, un albergo, un raggruppamento di edifici destinati a servizi pubblici o ad abitazioni la cui gestione energetica è effettuata da un unico soggetto, un nodo di interscambio modale nel trasporto merci (interporto).
</t>
        </r>
      </text>
    </comment>
    <comment ref="I21" authorId="0">
      <text>
        <r>
          <rPr>
            <sz val="12"/>
            <color indexed="81"/>
            <rFont val="Calibri"/>
          </rPr>
          <t xml:space="preserve">Nei casi in cui il soggetto intenda comunicare, oltre al nominativo del tecnico responsabile per la conservazione e l’uso razionale dell’energia, anche i nominativi dei responsabili locali per la conservazione e l’uso razionale dell’energia dei suoi più importanti centri di consumo energetico, può utilizzare il foglio "responsabile locale" disponibile sul sito http://em.fire-italia.org, di cui conviene creare una copia per ogni responsabile da nominare.
</t>
        </r>
      </text>
    </comment>
    <comment ref="C23" authorId="0">
      <text>
        <r>
          <rPr>
            <sz val="12"/>
            <color indexed="81"/>
            <rFont val="Calibri"/>
          </rPr>
          <t>Indicare un referente nell'azienda diverso dall'energy manager nominato al quale poter far riferimento.</t>
        </r>
      </text>
    </comment>
    <comment ref="D26" authorId="1">
      <text>
        <r>
          <rPr>
            <b/>
            <sz val="11"/>
            <color indexed="81"/>
            <rFont val="Calibri"/>
          </rPr>
          <t>Non indicare centralini aziendali. Inserire un riferimento che ci consenta di contattare un referente informato della nomina nel caso di comunicazioni importanti relative alla stessa.</t>
        </r>
      </text>
    </comment>
    <comment ref="D27" authorId="1">
      <text>
        <r>
          <rPr>
            <b/>
            <sz val="11"/>
            <color indexed="81"/>
            <rFont val="Calibri"/>
          </rPr>
          <t>Non indicare mail generiche. Inserire un riferimento che ci consenta di contattare un referente informato della nomina nel caso di comunicazioni importanti relative alla stessa.</t>
        </r>
        <r>
          <rPr>
            <sz val="11"/>
            <color indexed="81"/>
            <rFont val="Calibri"/>
          </rPr>
          <t xml:space="preserve">
</t>
        </r>
      </text>
    </comment>
    <comment ref="C39" authorId="0">
      <text>
        <r>
          <rPr>
            <sz val="12"/>
            <color indexed="81"/>
            <rFont val="Calibri"/>
          </rPr>
          <t xml:space="preserve">Il consenso si riferisce alla pubblicazione dei dati del responsabile sull'elenco degli energy manager pubblicato annualmente  dalla FIRE.
</t>
        </r>
      </text>
    </comment>
    <comment ref="C47" authorId="0">
      <text>
        <r>
          <rPr>
            <sz val="12"/>
            <color indexed="81"/>
            <rFont val="Calibri"/>
          </rPr>
          <t xml:space="preserve">Si ricorda di includere tutti i consumi ivi compresi quelli afferenti ad eventuali centri secondari.
</t>
        </r>
      </text>
    </comment>
    <comment ref="D49" authorId="0">
      <text>
        <r>
          <rPr>
            <sz val="12"/>
            <color indexed="81"/>
            <rFont val="Calibri"/>
          </rPr>
          <t>Secondo l'articolo 19 della L. 9 gennaio 1991 n. 10 la nomina va inviata entro il 30 aprile e fa riferimento ai consumi dell'anno precedente. Quindi il campo è precompilato sulla base di questa indicazione.</t>
        </r>
      </text>
    </comment>
    <comment ref="C53" authorId="0">
      <text>
        <r>
          <rPr>
            <sz val="12"/>
            <color indexed="81"/>
            <rFont val="Calibri"/>
          </rPr>
          <t xml:space="preserve">In conformità alle indicazioni fin ora seguite i consumi globali sono espresse in fonti primarie. La tabella contiene invece i consumi espressi delle energie entranti nell'impresa secondo le modalità tipiche delle imprese consumatrici, la conversione in fonti primarie verrà effettuata da FIRE con coefficienti che potranno variare nel tempo. Qualora esistano impianti di cogenerazione, dovranno essere indicate le quantità di combustili (fossili o convenzionali) entranti. 
Per l'elettricità autoprodotta e autoconsumata da idraulica eolica o fotovoltaico esiste l'apposita casella. Si chiede anche di indicare l'elettricità autoprodotta e autoconsumata da fonti convenzionali o biomasse, dato che non verrà sommato agli altri.
</t>
        </r>
      </text>
    </comment>
    <comment ref="F84" authorId="0">
      <text>
        <r>
          <rPr>
            <sz val="12"/>
            <color indexed="81"/>
            <rFont val="Calibri"/>
          </rPr>
          <t xml:space="preserve">Si ricorda che la comunicazione deve essere trasmessa entro il 30 aprile di ciascun anno anche nel caso sia stata effettuata nell’anno precedente e i dati non siano variati. 
Questa scadenza non è obbligatoria per i soli soggetti non obbligati ai sensi dell'art.19 della legge 10/1991 alla PRIMA nomina dell'energy manager (è comunque obbligatoria nel caso di nomine successive). </t>
        </r>
        <r>
          <rPr>
            <b/>
            <sz val="9"/>
            <color indexed="81"/>
            <rFont val="Calibri"/>
            <family val="2"/>
          </rPr>
          <t xml:space="preserve">          
            </t>
        </r>
      </text>
    </comment>
  </commentList>
</comments>
</file>

<file path=xl/sharedStrings.xml><?xml version="1.0" encoding="utf-8"?>
<sst xmlns="http://schemas.openxmlformats.org/spreadsheetml/2006/main" count="495" uniqueCount="428">
  <si>
    <t>Indirizzo</t>
  </si>
  <si>
    <t xml:space="preserve">01 - Coltivazioni agricole e produzione di prodotti animali, caccia e servizi connessi </t>
  </si>
  <si>
    <t xml:space="preserve">02 - Silvicoltura ed utilizzo di aree forestali </t>
  </si>
  <si>
    <t xml:space="preserve">03 - Pesca e acquacoltura </t>
  </si>
  <si>
    <t xml:space="preserve">05 - Estrazione di carbone (esclusa torba) </t>
  </si>
  <si>
    <t xml:space="preserve">06 - Estrazione di petrolio greggio e di gas naturale </t>
  </si>
  <si>
    <t xml:space="preserve">07 - Estrazione di minerali metalliferi </t>
  </si>
  <si>
    <t xml:space="preserve">08 - Altre attività di estrazione di minerali da cave e miniere </t>
  </si>
  <si>
    <t xml:space="preserve">09 - Attività dei servizi di supporto all'estrazione </t>
  </si>
  <si>
    <t xml:space="preserve">10 - Industrie alimentari </t>
  </si>
  <si>
    <t xml:space="preserve">11 - Industria delle bevande </t>
  </si>
  <si>
    <t xml:space="preserve">12 - Industria del tabacco </t>
  </si>
  <si>
    <t xml:space="preserve">13 - Industrie tessili </t>
  </si>
  <si>
    <t xml:space="preserve">14 - Confezione di articoli di abbigliamento; confezione di articoli in pelle e pelliccia </t>
  </si>
  <si>
    <t xml:space="preserve">15 - Fabbricazione di articoli in pelle e simili </t>
  </si>
  <si>
    <t xml:space="preserve">17 - Fabbricazione di carta e di prodotti di carta </t>
  </si>
  <si>
    <t xml:space="preserve">18 - Stampa e riproduzione di supporti registrati </t>
  </si>
  <si>
    <t xml:space="preserve">19 - Fabbricazione di coke e prodotti derivanti dalla raffinazione del petrolio </t>
  </si>
  <si>
    <t xml:space="preserve">20 - Fabbricazione di prodotti chimici </t>
  </si>
  <si>
    <t xml:space="preserve">21 - Fabbricazione di prodotti farmaceutici di base e di preparati farmaceutici </t>
  </si>
  <si>
    <t xml:space="preserve">22 - Fabbricazione di articoli in gomma e materie plastiche </t>
  </si>
  <si>
    <t xml:space="preserve">23 - Fabbricazione di altri prodotti della lavorazione di minerali non metalliferi </t>
  </si>
  <si>
    <t xml:space="preserve">24 - Metallurgia </t>
  </si>
  <si>
    <t xml:space="preserve">25 - Fabbricazione di prodotti in metallo (esclusi macchinari e attrezzature) </t>
  </si>
  <si>
    <t xml:space="preserve">27 - Fabbricazione di apparecchiature elettriche ed apparecchiature per uso domestico non elettriche </t>
  </si>
  <si>
    <t xml:space="preserve">28 - Fabbricazione di macchinari ed apparecchiature nca </t>
  </si>
  <si>
    <t xml:space="preserve">29 - Fabbricazione di autoveicoli, rimorchi e semirimorchi </t>
  </si>
  <si>
    <t xml:space="preserve">30 - Fabbricazione di altri mezzi di trasporto </t>
  </si>
  <si>
    <t xml:space="preserve">31 - Fabbricazione di mobili </t>
  </si>
  <si>
    <t xml:space="preserve">32 - Altre industrie manifatturiere </t>
  </si>
  <si>
    <t xml:space="preserve">33 - Riparazione, manutenzione ed installazione di macchine ed apparecchiature </t>
  </si>
  <si>
    <t xml:space="preserve">35 - Fornitura di energia elettrica, gas, vapore e aria condizionata </t>
  </si>
  <si>
    <t xml:space="preserve">36 - Raccolta, trattamento e fornitura di acqua </t>
  </si>
  <si>
    <t xml:space="preserve">37 - Gestione delle reti fognarie </t>
  </si>
  <si>
    <t xml:space="preserve">38 - Attività di raccolta, trattamento e smaltimento dei rifiuti; recupero dei materiali </t>
  </si>
  <si>
    <t xml:space="preserve">39 - Attività di risanamento e altri servizi di gestione dei rifiuti </t>
  </si>
  <si>
    <t xml:space="preserve">41 - Costruzione di edifici </t>
  </si>
  <si>
    <t xml:space="preserve">42 - Ingegneria civile </t>
  </si>
  <si>
    <t xml:space="preserve">43 - Lavori di costruzione specializzati </t>
  </si>
  <si>
    <t xml:space="preserve">45 - Commercio all'ingrosso e al dettaglio e riparazione di autoveicoli e motocicli </t>
  </si>
  <si>
    <t xml:space="preserve">46 - Commercio all'ingrosso (escluso quello di autoveicoli e di motocicli) </t>
  </si>
  <si>
    <t xml:space="preserve">47 - Commercio al dettaglio (escluso quello di autoveicoli e di motocicli) </t>
  </si>
  <si>
    <t xml:space="preserve">49 - Trasporto terrestre e trasporto mediante condotte </t>
  </si>
  <si>
    <t xml:space="preserve">50 - Trasporto marittimo e per vie d'acqua </t>
  </si>
  <si>
    <t xml:space="preserve">51 - Trasporto aereo </t>
  </si>
  <si>
    <t xml:space="preserve">52 - Magazzinaggio e attività di supporto ai trasporti </t>
  </si>
  <si>
    <t xml:space="preserve">53 - Servizi postali e attività di corriere </t>
  </si>
  <si>
    <t xml:space="preserve">55 - Alloggio </t>
  </si>
  <si>
    <t xml:space="preserve">56 - Attività dei servizi di ristorazione </t>
  </si>
  <si>
    <t xml:space="preserve">58 - Attività editoriali </t>
  </si>
  <si>
    <t xml:space="preserve">59 - Attività di produzione cinematografica, di video e di programmi televisivi, di registrazioni </t>
  </si>
  <si>
    <t xml:space="preserve">63 - Attività dei servizi d'informazione e altri servizi informatici  </t>
  </si>
  <si>
    <t xml:space="preserve">64 - Attività di servizi finanziari (escluse le assicurazioni e i fondi pensione) </t>
  </si>
  <si>
    <t xml:space="preserve">65 - Assicurazioni, riassicurazioni e fondi pensione (escluse le assicurazioni sociali obbligatorie) </t>
  </si>
  <si>
    <t xml:space="preserve">66 - Attività ausiliarie dei servizi finanziari e delle attività assicurative </t>
  </si>
  <si>
    <t xml:space="preserve">68 - Attività immobiliari </t>
  </si>
  <si>
    <t xml:space="preserve">69 - Attività legali e contabilità </t>
  </si>
  <si>
    <t xml:space="preserve">70 - Attività di direzione aziendale e di consulenza gestionale </t>
  </si>
  <si>
    <t xml:space="preserve">71 - Attività degli studi di architettura e d'ingegneria; collaudi ed analisi tecniche </t>
  </si>
  <si>
    <t xml:space="preserve">72 - Ricerca scientifica e sviluppo </t>
  </si>
  <si>
    <t xml:space="preserve">73 - Pubblicità e ricerche di mercato </t>
  </si>
  <si>
    <t xml:space="preserve">74 - Altre attività professionali, scientifiche e tecniche </t>
  </si>
  <si>
    <t xml:space="preserve">75 - Servizi veterinari </t>
  </si>
  <si>
    <t xml:space="preserve">77 - Attività di noleggio e leasing operativo </t>
  </si>
  <si>
    <t xml:space="preserve">78 - Attività di ricerca, selezione, fornitura di personale </t>
  </si>
  <si>
    <t xml:space="preserve">80 - Servizi di vigilanza e investigazione </t>
  </si>
  <si>
    <t xml:space="preserve">81 - Attività di servizi per edifici e paesaggio </t>
  </si>
  <si>
    <t xml:space="preserve">82 - Attività di supporto per le funzioni d'ufficio e altri servizi di supporto alle imprese </t>
  </si>
  <si>
    <t xml:space="preserve">84 - Amministrazione pubblica e difesa; assicurazione sociale obbligatoria </t>
  </si>
  <si>
    <t xml:space="preserve">85 - Istruzione </t>
  </si>
  <si>
    <t xml:space="preserve">86 - Assistenza sanitaria </t>
  </si>
  <si>
    <t xml:space="preserve">87 - Servizi di assistenza sociale residenziale </t>
  </si>
  <si>
    <t xml:space="preserve">88 - Assistenza sociale non residenziale </t>
  </si>
  <si>
    <t xml:space="preserve">90 - Attività creative, artistiche e di intrattenimento </t>
  </si>
  <si>
    <t xml:space="preserve">91 - Attività di biblioteche, archivi, musei ed altre attività culturali </t>
  </si>
  <si>
    <t xml:space="preserve">92 - Attività riguardanti le lotterie, le scommesse, le case da gioco </t>
  </si>
  <si>
    <t xml:space="preserve">93 - Attività sportive, di intrattenimento e di divertimento </t>
  </si>
  <si>
    <t xml:space="preserve">94 - Attività di organizzazioni associative </t>
  </si>
  <si>
    <t xml:space="preserve">95 - Riparazione di computer e di beni per uso personale e per la casa </t>
  </si>
  <si>
    <t xml:space="preserve">96 - Altre attività di servizi per la persona </t>
  </si>
  <si>
    <t xml:space="preserve">97 - Attività di famiglie e convivenze come datori di lavoro per personale domestico </t>
  </si>
  <si>
    <t xml:space="preserve">98 - Produzione di beni e servizi indifferenziati per uso proprio da parte di famiglie e convivenze </t>
  </si>
  <si>
    <t xml:space="preserve">99 - Organizzazioni ed organismi extraterritoriali </t>
  </si>
  <si>
    <t xml:space="preserve">26 - Fabbricazione di computer e prodotti di elettronica e ottica; apparecchi elettromedicali, apparecchi di misurazione e di orologi </t>
  </si>
  <si>
    <t xml:space="preserve">79 - Attività dei servizi delle agenzie di viaggio, dei tour operator e servizi di prenotazione e attività  connesse </t>
  </si>
  <si>
    <t xml:space="preserve">16 - Industria del legno e dei prodotti in legno e sughero (esclusi i mobili); fabbricazione di articoli in paglia e materiali da intreccio </t>
  </si>
  <si>
    <t>Licenza elementare</t>
  </si>
  <si>
    <t>Licenza media</t>
  </si>
  <si>
    <t>Diploma tecnico</t>
  </si>
  <si>
    <t>Diploma liceo</t>
  </si>
  <si>
    <t>Laurea tecnica</t>
  </si>
  <si>
    <t>Laurea umanistica</t>
  </si>
  <si>
    <t>Cognome</t>
  </si>
  <si>
    <t>Nome</t>
  </si>
  <si>
    <t>Quadro</t>
  </si>
  <si>
    <t>Dirigente</t>
  </si>
  <si>
    <t>Amministratore</t>
  </si>
  <si>
    <t>Riferiti all'anno</t>
  </si>
  <si>
    <t>in data</t>
  </si>
  <si>
    <t>Impiegato</t>
  </si>
  <si>
    <t xml:space="preserve">Cap. </t>
  </si>
  <si>
    <t>Città</t>
  </si>
  <si>
    <t xml:space="preserve">Prov. </t>
  </si>
  <si>
    <t>Indirizzo (solo se diverso da quello del Soggetto che nomina)</t>
  </si>
  <si>
    <t>Agrigento - AG</t>
  </si>
  <si>
    <t>Alessandria - AL</t>
  </si>
  <si>
    <t>Ancona - AN</t>
  </si>
  <si>
    <t>Aosta - AO</t>
  </si>
  <si>
    <t>Ascoli Piceno - AP</t>
  </si>
  <si>
    <t>L'Aquila - AQ</t>
  </si>
  <si>
    <t>Arezzo - AR</t>
  </si>
  <si>
    <t>Asti - AT</t>
  </si>
  <si>
    <t>Avellino - AV</t>
  </si>
  <si>
    <t>Bari - BA</t>
  </si>
  <si>
    <t>Bergamo - BG</t>
  </si>
  <si>
    <t>Biella - BI</t>
  </si>
  <si>
    <t>Belluno - BL</t>
  </si>
  <si>
    <t>Benevento - BN</t>
  </si>
  <si>
    <t>Bologna - BO</t>
  </si>
  <si>
    <t>Brindisi - BR</t>
  </si>
  <si>
    <t>Brescia - BS</t>
  </si>
  <si>
    <t>Barletta-Andria-Trani - BT</t>
  </si>
  <si>
    <t>Bolzano - BZ</t>
  </si>
  <si>
    <t>Cagliari - CA</t>
  </si>
  <si>
    <t>Campobasso - CB</t>
  </si>
  <si>
    <t>Caserta - CE</t>
  </si>
  <si>
    <t>Chieti - CH</t>
  </si>
  <si>
    <t>Carbonia-Iglesias - CI</t>
  </si>
  <si>
    <t>Caltanissetta - CL</t>
  </si>
  <si>
    <t>Cuneo - CN</t>
  </si>
  <si>
    <t>Como - CO</t>
  </si>
  <si>
    <t>Cremona - CR</t>
  </si>
  <si>
    <t>Cosenza - CS</t>
  </si>
  <si>
    <t>Catania - CT</t>
  </si>
  <si>
    <t>Catanzaro - CZ</t>
  </si>
  <si>
    <t>Enna - EN</t>
  </si>
  <si>
    <t>Forlì-Cesena - FC</t>
  </si>
  <si>
    <t>Ferrara - FE</t>
  </si>
  <si>
    <t>Foggia - FG</t>
  </si>
  <si>
    <t>Firenze - FI</t>
  </si>
  <si>
    <t>Fermo - FM</t>
  </si>
  <si>
    <t>Frosinone - FR</t>
  </si>
  <si>
    <t>Genova - GE</t>
  </si>
  <si>
    <t>Gorizia - GO</t>
  </si>
  <si>
    <t>Grosseto - GR</t>
  </si>
  <si>
    <t>Imperia - IM</t>
  </si>
  <si>
    <t>Isernia - IS</t>
  </si>
  <si>
    <t>Crotone - KR</t>
  </si>
  <si>
    <t>Lecco - LC</t>
  </si>
  <si>
    <t>Lecce - LE</t>
  </si>
  <si>
    <t>Livorno - LI</t>
  </si>
  <si>
    <t>Lodi - LO</t>
  </si>
  <si>
    <t>Latina - LT</t>
  </si>
  <si>
    <t>Lucca - LU</t>
  </si>
  <si>
    <t>Monza e della Brianza - MB</t>
  </si>
  <si>
    <t>Macerata - MC</t>
  </si>
  <si>
    <t>Modena - MO</t>
  </si>
  <si>
    <t>Massa-Carrara - MS</t>
  </si>
  <si>
    <t>Matera - MT</t>
  </si>
  <si>
    <t>Napoli - NA</t>
  </si>
  <si>
    <t>Novara - NO</t>
  </si>
  <si>
    <t>Nuoro - NU</t>
  </si>
  <si>
    <t>Ogliastra - OG</t>
  </si>
  <si>
    <t>Oristano - OR</t>
  </si>
  <si>
    <t>Olbia-Tempio - OT</t>
  </si>
  <si>
    <t>Palermo - PA</t>
  </si>
  <si>
    <t>Piacenza - PC</t>
  </si>
  <si>
    <t>Padova - PD</t>
  </si>
  <si>
    <t>Pescara - PE</t>
  </si>
  <si>
    <t>Perugia - PG</t>
  </si>
  <si>
    <t>Pisa - PI</t>
  </si>
  <si>
    <t>Pordenone - PN</t>
  </si>
  <si>
    <t>Prato - PO</t>
  </si>
  <si>
    <t>Parma - PR</t>
  </si>
  <si>
    <t>Pistoia - PT</t>
  </si>
  <si>
    <t>Pesaro e Urbino - PU</t>
  </si>
  <si>
    <t>Pavia - PV</t>
  </si>
  <si>
    <t>Potenza - PZ</t>
  </si>
  <si>
    <t>Ravenna - RA</t>
  </si>
  <si>
    <t>Reggio Calabria - RC</t>
  </si>
  <si>
    <t>Reggio Emilia - RE</t>
  </si>
  <si>
    <t>Ragusa - RG</t>
  </si>
  <si>
    <t>Rieti - RI</t>
  </si>
  <si>
    <t>Roma - RM</t>
  </si>
  <si>
    <t>Rimini - RN</t>
  </si>
  <si>
    <t>Rovigo - RO</t>
  </si>
  <si>
    <t>Salerno - SA</t>
  </si>
  <si>
    <t>Siena - SI</t>
  </si>
  <si>
    <t>Sondrio - SO</t>
  </si>
  <si>
    <t>La Spezia - SP</t>
  </si>
  <si>
    <t>Siracusa - SR</t>
  </si>
  <si>
    <t>Sassari - SS</t>
  </si>
  <si>
    <t>Savona - SV</t>
  </si>
  <si>
    <t>Taranto - TA</t>
  </si>
  <si>
    <t>Teramo - TE</t>
  </si>
  <si>
    <t>Trento - TN</t>
  </si>
  <si>
    <t>Torino - TO</t>
  </si>
  <si>
    <t>Trapani - TP</t>
  </si>
  <si>
    <t>Terni - TR</t>
  </si>
  <si>
    <t>Trieste - TS</t>
  </si>
  <si>
    <t>Treviso - TV</t>
  </si>
  <si>
    <t>Udine - UD</t>
  </si>
  <si>
    <t>Varese - VA</t>
  </si>
  <si>
    <t>Verbano-Cusio-Ossola - VB</t>
  </si>
  <si>
    <t>Vercelli - VC</t>
  </si>
  <si>
    <t>Venezia - VE</t>
  </si>
  <si>
    <t>Vicenza - VI</t>
  </si>
  <si>
    <t>Verona - VR</t>
  </si>
  <si>
    <t>Medio Campidano - VS</t>
  </si>
  <si>
    <t>Viterbo - VT</t>
  </si>
  <si>
    <t>Vibo Valentia - VV</t>
  </si>
  <si>
    <t>AG - Agrigento</t>
  </si>
  <si>
    <t>AL - Alessandria</t>
  </si>
  <si>
    <t>AN - Ancona</t>
  </si>
  <si>
    <t>AO - Aosta</t>
  </si>
  <si>
    <t>AP - Ascoli Piceno</t>
  </si>
  <si>
    <t>AQ - L'Aquila</t>
  </si>
  <si>
    <t>AR - Arezzo</t>
  </si>
  <si>
    <t>AT - Asti</t>
  </si>
  <si>
    <t>AV - Avellino</t>
  </si>
  <si>
    <t>BA - Bari</t>
  </si>
  <si>
    <t>BG - Bergamo</t>
  </si>
  <si>
    <t>BI - Biella</t>
  </si>
  <si>
    <t>BL - Belluno</t>
  </si>
  <si>
    <t>BN - Benevento</t>
  </si>
  <si>
    <t>BO - Bologna</t>
  </si>
  <si>
    <t>BR - Brindisi</t>
  </si>
  <si>
    <t>BS - Brescia</t>
  </si>
  <si>
    <t>BT - Barletta-Andria-Trani</t>
  </si>
  <si>
    <t>BZ - Bolzano</t>
  </si>
  <si>
    <t>CA - Cagliari</t>
  </si>
  <si>
    <t>CB - Campobasso</t>
  </si>
  <si>
    <t>CE - Caserta</t>
  </si>
  <si>
    <t>CH - Chieti</t>
  </si>
  <si>
    <t>CI - Carbonia-Iglesias</t>
  </si>
  <si>
    <t>CL - Caltanissetta</t>
  </si>
  <si>
    <t>CN - Cuneo</t>
  </si>
  <si>
    <t>CO - Como</t>
  </si>
  <si>
    <t>CR - Cremona</t>
  </si>
  <si>
    <t>CS - Cosenza</t>
  </si>
  <si>
    <t>CT - Catania</t>
  </si>
  <si>
    <t>CZ - Catanzaro</t>
  </si>
  <si>
    <t>EN - Enna</t>
  </si>
  <si>
    <t>FC - Forlì-Cesena</t>
  </si>
  <si>
    <t>FE - Ferrara</t>
  </si>
  <si>
    <t>FG - Foggia</t>
  </si>
  <si>
    <t>FI - Firenze</t>
  </si>
  <si>
    <t>FM - Fermo</t>
  </si>
  <si>
    <t>FR - Frosinone</t>
  </si>
  <si>
    <t>GE - Genova</t>
  </si>
  <si>
    <t>GO - Gorizia</t>
  </si>
  <si>
    <t>GR - Grosseto</t>
  </si>
  <si>
    <t>IM - Imperia</t>
  </si>
  <si>
    <t>IS - Isernia</t>
  </si>
  <si>
    <t>KR - Crotone</t>
  </si>
  <si>
    <t>LC - Lecco</t>
  </si>
  <si>
    <t>LE - Lecce</t>
  </si>
  <si>
    <t>LI - Livorno</t>
  </si>
  <si>
    <t>LO - Lodi</t>
  </si>
  <si>
    <t>LT - Latina</t>
  </si>
  <si>
    <t>LU - Lucca</t>
  </si>
  <si>
    <t>MB - Monza e della Brianza</t>
  </si>
  <si>
    <t>MC - Macerata</t>
  </si>
  <si>
    <t>MO - Modena</t>
  </si>
  <si>
    <t>MS - Massa-Carrara</t>
  </si>
  <si>
    <t>MT - Matera</t>
  </si>
  <si>
    <t>NA - Napoli</t>
  </si>
  <si>
    <t>NO - Novara</t>
  </si>
  <si>
    <t>NU - Nuoro</t>
  </si>
  <si>
    <t>OG - Ogliastra</t>
  </si>
  <si>
    <t>OR - Oristano</t>
  </si>
  <si>
    <t>OT - Olbia-Tempio</t>
  </si>
  <si>
    <t>PA - Palermo</t>
  </si>
  <si>
    <t>PC - Piacenza</t>
  </si>
  <si>
    <t>PD - Padova</t>
  </si>
  <si>
    <t>PE - Pescara</t>
  </si>
  <si>
    <t>PG - Perugia</t>
  </si>
  <si>
    <t>PI - Pisa</t>
  </si>
  <si>
    <t>PN - Pordenone</t>
  </si>
  <si>
    <t>PO - Prato</t>
  </si>
  <si>
    <t>PR - Parma</t>
  </si>
  <si>
    <t>PT - Pistoia</t>
  </si>
  <si>
    <t>PU - Pesaro e Urbino</t>
  </si>
  <si>
    <t>PV - Pavia</t>
  </si>
  <si>
    <t>PZ - Potenza</t>
  </si>
  <si>
    <t>RA - Ravenna</t>
  </si>
  <si>
    <t>RC - Reggio Calabria</t>
  </si>
  <si>
    <t>RE - Reggio Emilia</t>
  </si>
  <si>
    <t>RG - Ragusa</t>
  </si>
  <si>
    <t>RI - Rieti</t>
  </si>
  <si>
    <t>RM - Roma</t>
  </si>
  <si>
    <t>RN - Rimini</t>
  </si>
  <si>
    <t>RO - Rovigo</t>
  </si>
  <si>
    <t>SA - Salerno</t>
  </si>
  <si>
    <t>SI - Siena</t>
  </si>
  <si>
    <t>SO - Sondrio</t>
  </si>
  <si>
    <t>SP - La Spezia</t>
  </si>
  <si>
    <t>SR - Siracusa</t>
  </si>
  <si>
    <t>SS - Sassari</t>
  </si>
  <si>
    <t>SV - Savona</t>
  </si>
  <si>
    <t>TA - Taranto</t>
  </si>
  <si>
    <t>TE - Teramo</t>
  </si>
  <si>
    <t>TN - Trento</t>
  </si>
  <si>
    <t>TO - Torino</t>
  </si>
  <si>
    <t>TP - Trapani</t>
  </si>
  <si>
    <t>TR - Terni</t>
  </si>
  <si>
    <t>TS - Trieste</t>
  </si>
  <si>
    <t>TV - Treviso</t>
  </si>
  <si>
    <t>UD - Udine</t>
  </si>
  <si>
    <t>VA - Varese</t>
  </si>
  <si>
    <t>VB - Verbano-Cusio-Ossola</t>
  </si>
  <si>
    <t>VC - Vercelli</t>
  </si>
  <si>
    <t>VE - Venezia</t>
  </si>
  <si>
    <t>VI - Vicenza</t>
  </si>
  <si>
    <t>VR - Verona</t>
  </si>
  <si>
    <t>VS - Medio Campidano</t>
  </si>
  <si>
    <t>VT - Viterbo</t>
  </si>
  <si>
    <t>VV - Vibo Valentia</t>
  </si>
  <si>
    <t>Gasolio</t>
  </si>
  <si>
    <t>tep</t>
  </si>
  <si>
    <t>Olio combustibile</t>
  </si>
  <si>
    <t>Gas di petrolio liquefatti (GPL)</t>
  </si>
  <si>
    <t>Benzine</t>
  </si>
  <si>
    <t>Gas naturale</t>
  </si>
  <si>
    <t xml:space="preserve">si </t>
  </si>
  <si>
    <t>no</t>
  </si>
  <si>
    <t>si</t>
  </si>
  <si>
    <t>da stima</t>
  </si>
  <si>
    <t>da contabilizzazione</t>
  </si>
  <si>
    <r>
      <rPr>
        <sz val="10"/>
        <color indexed="8"/>
        <rFont val="Calibri"/>
        <family val="2"/>
      </rPr>
      <t xml:space="preserve">il dato è ricavato: </t>
    </r>
    <r>
      <rPr>
        <sz val="11"/>
        <color theme="1"/>
        <rFont val="Calibri"/>
        <family val="2"/>
        <scheme val="minor"/>
      </rPr>
      <t xml:space="preserve">              </t>
    </r>
  </si>
  <si>
    <t>Numero dei Centri di consumo energetico</t>
  </si>
  <si>
    <t>dei quali con responsabile locale</t>
  </si>
  <si>
    <t xml:space="preserve">ISTRUZIONI: </t>
  </si>
  <si>
    <t xml:space="preserve">CODICE DELLE ATTIVITA' PRODUTTIVE ATECO 2007 </t>
  </si>
  <si>
    <t>(Classificazione a due cifre)</t>
  </si>
  <si>
    <t>Esterno-Consulente aziendale</t>
  </si>
  <si>
    <t>Esterno-professionista incaricato</t>
  </si>
  <si>
    <t>Esterno-funzionario di consulenza energetica</t>
  </si>
  <si>
    <t>Posizione aziendale</t>
  </si>
  <si>
    <t>La comunicazione è resa per l'anno in corso</t>
  </si>
  <si>
    <t>Si consente la pubblicazione</t>
  </si>
  <si>
    <t>Non si consente la pubblicazione</t>
  </si>
  <si>
    <t>Milano - MI</t>
  </si>
  <si>
    <t>MI - Milano</t>
  </si>
  <si>
    <t>Messina - ME</t>
  </si>
  <si>
    <t>ME - Messina</t>
  </si>
  <si>
    <t>amministratore</t>
  </si>
  <si>
    <t>direttore di stabilimento</t>
  </si>
  <si>
    <t>direttore responsabile</t>
  </si>
  <si>
    <t>sindaco o presidente</t>
  </si>
  <si>
    <t>direttore generale</t>
  </si>
  <si>
    <t>responsabile di servizio</t>
  </si>
  <si>
    <t>Legna macinata fresca (cippato)</t>
  </si>
  <si>
    <t>Pellet</t>
  </si>
  <si>
    <t>PROTOCOLLO</t>
  </si>
  <si>
    <t>DATA</t>
  </si>
  <si>
    <t>SPAZIO RISERVATO ALLA FIRE:</t>
  </si>
  <si>
    <t xml:space="preserve">Denominazione o Ragione Sociale (per esteso): </t>
  </si>
  <si>
    <t>CONSENSO ALLA PUBBLICAZIONE DEI DATI SULL'ELENCO ANNUALE PUBBLICATO DALLA FIRE</t>
  </si>
  <si>
    <t>Elettricità approvvigionata dalla rete elettrica</t>
  </si>
  <si>
    <t>Numero telefonico</t>
  </si>
  <si>
    <t>E-mail</t>
  </si>
  <si>
    <t>Numero cellulare (*)</t>
  </si>
  <si>
    <t>* Campo facoltativo</t>
  </si>
  <si>
    <t>t</t>
  </si>
  <si>
    <t xml:space="preserve">MWh  </t>
  </si>
  <si>
    <t xml:space="preserve">MWh </t>
  </si>
  <si>
    <t>GJ/tonnellata</t>
  </si>
  <si>
    <t>kcal/kg</t>
  </si>
  <si>
    <t>MWht</t>
  </si>
  <si>
    <t>GJ</t>
  </si>
  <si>
    <t>m3</t>
  </si>
  <si>
    <t>litri</t>
  </si>
  <si>
    <r>
      <t>m</t>
    </r>
    <r>
      <rPr>
        <vertAlign val="superscript"/>
        <sz val="11"/>
        <color indexed="8"/>
        <rFont val="Calibri"/>
        <family val="2"/>
      </rPr>
      <t>3</t>
    </r>
  </si>
  <si>
    <t>Fattori di conversione</t>
  </si>
  <si>
    <t>Modulo di nomina dell'energy manager (responsabile per la conservazione e l'uso razionale dell'energia)</t>
  </si>
  <si>
    <t>Ai sensi dell'articolo 19 della legge 9 gennaio 1991 n. 10 e della Circolare del Ministero dello Sviluppo Economico del 18 dicembre 2014, il soggetto sottoindicato comunica al Ministero dello Sviluppo Economico, tramite la FIRE, il nominativo del tecnico responsabile per la conservazione e l'uso razionale dell'energia.</t>
  </si>
  <si>
    <t xml:space="preserve">Il soggetto dispone di un sistema di gestione dell'energia certificato? (ISO50001 o ex EN16001) </t>
  </si>
  <si>
    <t xml:space="preserve">Titolo di studio </t>
  </si>
  <si>
    <r>
      <t>Possiede una certificazione EGE? (</t>
    </r>
    <r>
      <rPr>
        <sz val="9"/>
        <color indexed="8"/>
        <rFont val="Times New Roman"/>
      </rPr>
      <t>Esperto Gestione Energia</t>
    </r>
    <r>
      <rPr>
        <sz val="11"/>
        <color indexed="8"/>
        <rFont val="Times New Roman"/>
        <family val="1"/>
      </rPr>
      <t>)</t>
    </r>
  </si>
  <si>
    <r>
      <t>Nm</t>
    </r>
    <r>
      <rPr>
        <vertAlign val="superscript"/>
        <sz val="11"/>
        <color indexed="8"/>
        <rFont val="Times New Roman"/>
      </rPr>
      <t xml:space="preserve">3 </t>
    </r>
  </si>
  <si>
    <t>Timbro e firma del legale rappresentante o delegato</t>
  </si>
  <si>
    <t>Totale</t>
  </si>
  <si>
    <t>Oli vegetali</t>
  </si>
  <si>
    <t>Olio vegetale</t>
  </si>
  <si>
    <t>Biogas</t>
  </si>
  <si>
    <t>Divisione di attività economica</t>
  </si>
  <si>
    <t>Spazio per eventuali calcoli</t>
  </si>
  <si>
    <t>Di seguito si riporta il modello della comunicazione della nomina, aggiornato a seguito della Circolare MiSE 18/12/2014 che conferma la FIRE come soggetto incaricato della gestione delle attività rivolte ai responsabili per l'uso razionale dell'energia.  
Le modifiche apportate al modulo precedentemente usato tengono conto sia dell'esperienza acquisita in questi anni, sia del decreto legislativo 102/2014. Il modulo deve essere compilato nei campi a sfondo celeste (ove previsto deve essere utilizzata una delle definizioni proposte dall'elenco a discesa) secondo le istruzioni riportate nei commenti collegati alle singole celle (visionabili passando sulle celle stesse col cursore del mouse, cliccandoci col pulsante destro e selezionando "Mostra commento" o selezionando l'opzione "Commenti" dal menu "Visualizza"). 
Nel caso servisse è disponibile in fondo al foglio uno spazio non protetto in cui è possibile effettuare dei calcoli.
Per la nomina di eventuali responsabili locali utilizzare l'apposito foglio di calcolo e unire i moduli stampati e firmati a quello presente prima dell'invio a FIRE.
Il modello deve essere stampato, firmato da un responsabile della struttura del soggetto, scansionato e inviato alla FIRE  tramite posta elettronica certificata (pec) aziendale all'indirizzo fireamministrazione@pec.it. 
Tutti i campi sono obbligatori, compresi i consumi energetici, come indicato dalla Circolare MiSE 18/12/2014.</t>
  </si>
  <si>
    <t>Fonte di energia</t>
  </si>
  <si>
    <t>tep/t</t>
  </si>
  <si>
    <t>carbone</t>
  </si>
  <si>
    <t>carbon fossile</t>
  </si>
  <si>
    <t>mattonelle di lignite</t>
  </si>
  <si>
    <t>lignite nera</t>
  </si>
  <si>
    <t>lignite</t>
  </si>
  <si>
    <t>scisti bituminosi</t>
  </si>
  <si>
    <t>torba</t>
  </si>
  <si>
    <t>mattonelle di torba</t>
  </si>
  <si>
    <t>olio pesante residuo</t>
  </si>
  <si>
    <t>olio combustibile</t>
  </si>
  <si>
    <t>carburante (benzina)</t>
  </si>
  <si>
    <t>paraffina</t>
  </si>
  <si>
    <t>GPL</t>
  </si>
  <si>
    <t>gas naturale (1)</t>
  </si>
  <si>
    <t>GNL</t>
  </si>
  <si>
    <t>legname (umiditˆ 25%) (2)</t>
  </si>
  <si>
    <t>pellet/mattoni di legno</t>
  </si>
  <si>
    <t>rifiuti</t>
  </si>
  <si>
    <t>(1) 93% di metano.</t>
  </si>
  <si>
    <t>(2) Verificare se si vogliono applicare altri valori in funzione del tipo di legname maggiormente utilizzato.</t>
  </si>
  <si>
    <t>x</t>
  </si>
  <si>
    <t>Gas Naturale Liquefatto (GNL)</t>
  </si>
  <si>
    <t>60 - Attività di programmazione e trasmissione</t>
  </si>
  <si>
    <t>61 - Telecomunicazioni</t>
  </si>
  <si>
    <t>62 - Produzione di software, consulenza informatica e attività connesse</t>
  </si>
  <si>
    <t>Altri combustibili (specificare)</t>
  </si>
  <si>
    <r>
      <t>Si fa presente che i coefficienti di conversione in fonti primarie sono quelli desunti dalla circolare MiSE 18 dicembre 2014. Per le grandezze per le quali viene offerta la possibilità di inserire i dati in m</t>
    </r>
    <r>
      <rPr>
        <b/>
        <vertAlign val="superscript"/>
        <sz val="16"/>
        <color rgb="FFFF0000"/>
        <rFont val="Times New Roman"/>
      </rPr>
      <t>3</t>
    </r>
    <r>
      <rPr>
        <b/>
        <sz val="16"/>
        <color rgb="FFFF0000"/>
        <rFont val="Times New Roman"/>
      </rPr>
      <t xml:space="preserve"> o litri sono stati impiegati dei fattori di conversione desunti da Eurostat. Non essendo disponibili valori univoci, ma range, può verificarsi il caso che tali valori non siano identici a quelli impiegati dalla vostra organizzazione per altri scopi (monitoraggio, statistiche, bilanci sociali e ambientali, etc.). Questa differenza di qualche punto percentuale non costituisce usualmente un problema per le finalità della nomina. Come riportato nella Circolare citata, è comunque possibile inserire i valori corretti nel caso si abbiano a disposizione. In questo caso avvalersi delle caselle "Altri combustibili" del presente modulo.
Attenzione: una volta compilato in tutte le sue parti il presente modulo deve essere stampato, firmato dal legale rappresentante, scansionato e inviato via pec all'indirizzo fireamministrazione@pec.it
Moduli non completati in ogni parte non potranno essere accettati e ritenuti validi ai sensi della nomina.</t>
    </r>
  </si>
  <si>
    <t>SOGGETTO CHE EFFETTUA LA NOMINA</t>
  </si>
  <si>
    <t>REFERENTE DEL SOGGETTO NOMINANTE</t>
  </si>
  <si>
    <t xml:space="preserve">RESPONSABILE PER LA CONSERVAZIONE E L’USO RAZIONALE DELL’ENERGIA </t>
  </si>
  <si>
    <t>CONSUMI GLOBALI DI FONTE PRIMARIA DEL SOGGETTO CHE EFFETTUA LA COMUNICAZIONE</t>
  </si>
  <si>
    <t>CONSUMI SPECIFICI ANNUI DI FONTI PRIMARIE DEL SOGGETTO CHE EFFETTUA LA COMUNICAZIONE</t>
  </si>
  <si>
    <t>Elettricità prodotta in loco da idraulico, eolico e fotovoltaico*</t>
  </si>
  <si>
    <t>Calore consumato da fluido termovettore acquistato**</t>
  </si>
  <si>
    <t>* In questa casella va inserita la quantità di energia elettrica prodotta in loco da fonti rinnovabili non termiche (idraulico, eolico e fotovoltaico), indipendentemente dal fatto che sia autoconsumata o immessa in rete.
** In questa casella vanno inserite la quantità di energia termica approvvigionata tramite fluidi termovettori (e.g. vapore o acqua calda da teleriscaldamento) e quella prodotta da fonti rinnovabili (e.g. solare termico, calore a bassa entalpia non utilizzate per pompe di calore, etc).</t>
  </si>
  <si>
    <t>GJ/m3</t>
  </si>
  <si>
    <t>Versione 1.2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</si>
</sst>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0"/>
  </numFmts>
  <fonts count="32" x14ac:knownFonts="1">
    <font>
      <sz val="11"/>
      <color theme="1"/>
      <name val="Calibri"/>
      <family val="2"/>
      <scheme val="minor"/>
    </font>
    <font>
      <sz val="10"/>
      <color indexed="8"/>
      <name val="Calibri"/>
      <family val="2"/>
    </font>
    <font>
      <sz val="8"/>
      <name val="Calibri"/>
      <family val="2"/>
    </font>
    <font>
      <sz val="9"/>
      <color indexed="81"/>
      <name val="Calibri"/>
      <family val="2"/>
    </font>
    <font>
      <b/>
      <sz val="9"/>
      <color indexed="81"/>
      <name val="Calibri"/>
      <family val="2"/>
    </font>
    <font>
      <sz val="12"/>
      <color indexed="81"/>
      <name val="Calibri"/>
    </font>
    <font>
      <vertAlign val="superscript"/>
      <sz val="11"/>
      <color indexed="8"/>
      <name val="Calibri"/>
      <family val="2"/>
    </font>
    <font>
      <sz val="11"/>
      <color indexed="8"/>
      <name val="Times New Roman"/>
      <family val="1"/>
    </font>
    <font>
      <sz val="9"/>
      <color indexed="8"/>
      <name val="Times New Roman"/>
    </font>
    <font>
      <vertAlign val="superscript"/>
      <sz val="11"/>
      <color indexed="8"/>
      <name val="Times New Roman"/>
    </font>
    <font>
      <b/>
      <sz val="11"/>
      <color indexed="81"/>
      <name val="Calibri"/>
    </font>
    <font>
      <sz val="11"/>
      <color indexed="81"/>
      <name val="Calibri"/>
    </font>
    <font>
      <b/>
      <sz val="11"/>
      <color theme="1"/>
      <name val="Calibri"/>
      <family val="2"/>
      <scheme val="minor"/>
    </font>
    <font>
      <sz val="10"/>
      <color theme="1"/>
      <name val="Times New Roman"/>
      <family val="1"/>
    </font>
    <font>
      <sz val="11"/>
      <color theme="1"/>
      <name val="Times New Roman"/>
      <family val="1"/>
    </font>
    <font>
      <sz val="14"/>
      <color theme="1"/>
      <name val="Calibri"/>
      <family val="2"/>
      <scheme val="minor"/>
    </font>
    <font>
      <sz val="16"/>
      <color theme="1"/>
      <name val="Calibri"/>
      <family val="2"/>
      <scheme val="minor"/>
    </font>
    <font>
      <b/>
      <sz val="14"/>
      <color rgb="FFFF0000"/>
      <name val="Calibri"/>
      <scheme val="minor"/>
    </font>
    <font>
      <b/>
      <sz val="11"/>
      <color theme="1"/>
      <name val="Times New Roman"/>
      <family val="1"/>
    </font>
    <font>
      <b/>
      <sz val="12"/>
      <color theme="1"/>
      <name val="Times New Roman"/>
    </font>
    <font>
      <sz val="12"/>
      <color theme="1"/>
      <name val="Times New Roman"/>
    </font>
    <font>
      <b/>
      <sz val="12"/>
      <color rgb="FFFF0000"/>
      <name val="Times New Roman"/>
    </font>
    <font>
      <i/>
      <sz val="11"/>
      <color theme="1"/>
      <name val="Times New Roman"/>
    </font>
    <font>
      <b/>
      <sz val="14"/>
      <color theme="1"/>
      <name val="Times New Roman"/>
    </font>
    <font>
      <b/>
      <sz val="14"/>
      <color theme="1"/>
      <name val="Calibri"/>
      <scheme val="minor"/>
    </font>
    <font>
      <sz val="14"/>
      <color theme="1"/>
      <name val="Times New Roman"/>
    </font>
    <font>
      <sz val="10"/>
      <color theme="1"/>
      <name val="Calibri"/>
      <family val="2"/>
      <scheme val="minor"/>
    </font>
    <font>
      <b/>
      <sz val="16"/>
      <color rgb="FFFF0000"/>
      <name val="Times New Roman"/>
    </font>
    <font>
      <u/>
      <sz val="11"/>
      <color theme="11"/>
      <name val="Calibri"/>
      <family val="2"/>
      <scheme val="minor"/>
    </font>
    <font>
      <b/>
      <vertAlign val="superscript"/>
      <sz val="16"/>
      <color rgb="FFFF0000"/>
      <name val="Times New Roman"/>
    </font>
    <font>
      <b/>
      <sz val="16"/>
      <color theme="1"/>
      <name val="Calibri"/>
      <scheme val="minor"/>
    </font>
    <font>
      <u/>
      <sz val="11"/>
      <color theme="1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s>
  <borders count="50">
    <border>
      <left/>
      <right/>
      <top/>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medium">
        <color auto="1"/>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right style="medium">
        <color auto="1"/>
      </right>
      <top style="thin">
        <color auto="1"/>
      </top>
      <bottom style="thin">
        <color auto="1"/>
      </bottom>
      <diagonal/>
    </border>
    <border>
      <left style="thin">
        <color auto="1"/>
      </left>
      <right/>
      <top style="thin">
        <color auto="1"/>
      </top>
      <bottom style="thin">
        <color auto="1"/>
      </bottom>
      <diagonal/>
    </border>
    <border>
      <left style="medium">
        <color auto="1"/>
      </left>
      <right/>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diagonal/>
    </border>
    <border>
      <left/>
      <right style="medium">
        <color auto="1"/>
      </right>
      <top style="thin">
        <color auto="1"/>
      </top>
      <bottom/>
      <diagonal/>
    </border>
    <border>
      <left style="thin">
        <color auto="1"/>
      </left>
      <right style="thin">
        <color auto="1"/>
      </right>
      <top style="thin">
        <color auto="1"/>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thin">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s>
  <cellStyleXfs count="56">
    <xf numFmtId="0" fontId="0"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31" fillId="0" borderId="0" applyNumberFormat="0" applyFill="0" applyBorder="0" applyAlignment="0" applyProtection="0"/>
    <xf numFmtId="0" fontId="28" fillId="0" borderId="0" applyNumberFormat="0" applyFill="0" applyBorder="0" applyAlignment="0" applyProtection="0"/>
    <xf numFmtId="0" fontId="31" fillId="0" borderId="0" applyNumberFormat="0" applyFill="0" applyBorder="0" applyAlignment="0" applyProtection="0"/>
    <xf numFmtId="0" fontId="28" fillId="0" borderId="0" applyNumberFormat="0" applyFill="0" applyBorder="0" applyAlignment="0" applyProtection="0"/>
    <xf numFmtId="0" fontId="31" fillId="0" borderId="0" applyNumberFormat="0" applyFill="0" applyBorder="0" applyAlignment="0" applyProtection="0"/>
    <xf numFmtId="0" fontId="28" fillId="0" borderId="0" applyNumberFormat="0" applyFill="0" applyBorder="0" applyAlignment="0" applyProtection="0"/>
    <xf numFmtId="0" fontId="31" fillId="0" borderId="0" applyNumberFormat="0" applyFill="0" applyBorder="0" applyAlignment="0" applyProtection="0"/>
    <xf numFmtId="0" fontId="28" fillId="0" borderId="0" applyNumberFormat="0" applyFill="0" applyBorder="0" applyAlignment="0" applyProtection="0"/>
    <xf numFmtId="0" fontId="31" fillId="0" borderId="0" applyNumberFormat="0" applyFill="0" applyBorder="0" applyAlignment="0" applyProtection="0"/>
    <xf numFmtId="0" fontId="28" fillId="0" borderId="0" applyNumberFormat="0" applyFill="0" applyBorder="0" applyAlignment="0" applyProtection="0"/>
    <xf numFmtId="0" fontId="31" fillId="0" borderId="0" applyNumberFormat="0" applyFill="0" applyBorder="0" applyAlignment="0" applyProtection="0"/>
    <xf numFmtId="0" fontId="28" fillId="0" borderId="0" applyNumberFormat="0" applyFill="0" applyBorder="0" applyAlignment="0" applyProtection="0"/>
    <xf numFmtId="0" fontId="31" fillId="0" borderId="0" applyNumberFormat="0" applyFill="0" applyBorder="0" applyAlignment="0" applyProtection="0"/>
    <xf numFmtId="0" fontId="28" fillId="0" borderId="0" applyNumberFormat="0" applyFill="0" applyBorder="0" applyAlignment="0" applyProtection="0"/>
    <xf numFmtId="0" fontId="31" fillId="0" borderId="0" applyNumberFormat="0" applyFill="0" applyBorder="0" applyAlignment="0" applyProtection="0"/>
    <xf numFmtId="0" fontId="28" fillId="0" borderId="0" applyNumberFormat="0" applyFill="0" applyBorder="0" applyAlignment="0" applyProtection="0"/>
    <xf numFmtId="0" fontId="31" fillId="0" borderId="0" applyNumberFormat="0" applyFill="0" applyBorder="0" applyAlignment="0" applyProtection="0"/>
    <xf numFmtId="0" fontId="28" fillId="0" borderId="0" applyNumberFormat="0" applyFill="0" applyBorder="0" applyAlignment="0" applyProtection="0"/>
    <xf numFmtId="0" fontId="31" fillId="0" borderId="0" applyNumberFormat="0" applyFill="0" applyBorder="0" applyAlignment="0" applyProtection="0"/>
    <xf numFmtId="0" fontId="28" fillId="0" borderId="0" applyNumberFormat="0" applyFill="0" applyBorder="0" applyAlignment="0" applyProtection="0"/>
    <xf numFmtId="0" fontId="31" fillId="0" borderId="0" applyNumberFormat="0" applyFill="0" applyBorder="0" applyAlignment="0" applyProtection="0"/>
    <xf numFmtId="0" fontId="28" fillId="0" borderId="0" applyNumberFormat="0" applyFill="0" applyBorder="0" applyAlignment="0" applyProtection="0"/>
  </cellStyleXfs>
  <cellXfs count="202">
    <xf numFmtId="0" fontId="0" fillId="0" borderId="0" xfId="0"/>
    <xf numFmtId="0" fontId="0" fillId="0" borderId="0" xfId="0" applyBorder="1"/>
    <xf numFmtId="0" fontId="0" fillId="0" borderId="0" xfId="0" applyFont="1"/>
    <xf numFmtId="0" fontId="0" fillId="0" borderId="0" xfId="0" applyAlignment="1">
      <alignment vertical="center"/>
    </xf>
    <xf numFmtId="0" fontId="0" fillId="0" borderId="0" xfId="0" applyBorder="1" applyAlignment="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0" fillId="0" borderId="0" xfId="0" applyFont="1" applyBorder="1" applyAlignment="1">
      <alignment vertical="center"/>
    </xf>
    <xf numFmtId="0" fontId="0" fillId="0" borderId="3"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0" fillId="0" borderId="4" xfId="0" applyFont="1" applyBorder="1" applyAlignment="1">
      <alignment vertical="center"/>
    </xf>
    <xf numFmtId="0" fontId="0" fillId="2" borderId="0" xfId="0" applyFill="1"/>
    <xf numFmtId="0" fontId="0" fillId="2" borderId="0" xfId="0" applyFill="1" applyAlignment="1">
      <alignment vertical="center"/>
    </xf>
    <xf numFmtId="0" fontId="0" fillId="3" borderId="0" xfId="0" applyFill="1"/>
    <xf numFmtId="0" fontId="13" fillId="4" borderId="0" xfId="0" applyFont="1" applyFill="1"/>
    <xf numFmtId="0" fontId="0" fillId="0" borderId="6" xfId="0" applyFont="1" applyBorder="1"/>
    <xf numFmtId="0" fontId="14" fillId="0" borderId="4" xfId="0" applyFont="1" applyBorder="1" applyAlignment="1" applyProtection="1">
      <alignment vertical="center"/>
    </xf>
    <xf numFmtId="0" fontId="14" fillId="0" borderId="0" xfId="0" applyFont="1" applyBorder="1" applyAlignment="1" applyProtection="1">
      <alignment vertical="center"/>
    </xf>
    <xf numFmtId="0" fontId="14" fillId="0" borderId="7" xfId="0" applyFont="1" applyBorder="1" applyAlignment="1" applyProtection="1">
      <alignment vertical="center"/>
    </xf>
    <xf numFmtId="0" fontId="14" fillId="0" borderId="8" xfId="0" applyFont="1" applyBorder="1" applyAlignment="1" applyProtection="1">
      <alignment vertical="center"/>
    </xf>
    <xf numFmtId="0" fontId="14" fillId="0" borderId="9" xfId="0" applyFont="1" applyBorder="1" applyAlignment="1" applyProtection="1">
      <alignment vertical="center"/>
    </xf>
    <xf numFmtId="0" fontId="14" fillId="0" borderId="10" xfId="0" applyFont="1" applyBorder="1" applyAlignment="1" applyProtection="1">
      <alignment vertical="center"/>
    </xf>
    <xf numFmtId="0" fontId="0" fillId="0" borderId="11" xfId="0" applyFont="1" applyBorder="1" applyAlignment="1">
      <alignment vertical="center"/>
    </xf>
    <xf numFmtId="0" fontId="14" fillId="0" borderId="12" xfId="0" applyFont="1" applyFill="1" applyBorder="1" applyAlignment="1" applyProtection="1">
      <alignment vertical="center"/>
    </xf>
    <xf numFmtId="0" fontId="14" fillId="0" borderId="13" xfId="0" applyFont="1" applyFill="1" applyBorder="1" applyAlignment="1" applyProtection="1">
      <alignment vertical="center"/>
    </xf>
    <xf numFmtId="0" fontId="14" fillId="0" borderId="7" xfId="0" applyFont="1" applyBorder="1" applyAlignment="1">
      <alignment horizontal="left" vertical="center"/>
    </xf>
    <xf numFmtId="0" fontId="14" fillId="0" borderId="0" xfId="0" applyFont="1" applyBorder="1" applyAlignment="1">
      <alignment vertical="center"/>
    </xf>
    <xf numFmtId="0" fontId="14" fillId="0" borderId="6" xfId="0" applyFont="1" applyBorder="1" applyAlignment="1">
      <alignment horizontal="left" vertical="center"/>
    </xf>
    <xf numFmtId="0" fontId="14" fillId="0" borderId="14" xfId="0" applyFont="1" applyBorder="1" applyAlignment="1" applyProtection="1">
      <alignment vertical="center"/>
    </xf>
    <xf numFmtId="0" fontId="14" fillId="0" borderId="15" xfId="0" applyFont="1" applyBorder="1" applyAlignment="1" applyProtection="1">
      <alignment horizontal="left" vertical="center"/>
    </xf>
    <xf numFmtId="0" fontId="14" fillId="0" borderId="15" xfId="0" applyFont="1" applyBorder="1" applyAlignment="1" applyProtection="1">
      <alignment vertical="center"/>
    </xf>
    <xf numFmtId="0" fontId="14" fillId="0" borderId="7" xfId="0" applyFont="1" applyFill="1" applyBorder="1" applyAlignment="1" applyProtection="1">
      <alignment vertical="center"/>
    </xf>
    <xf numFmtId="0" fontId="14" fillId="0" borderId="4" xfId="0" applyFont="1" applyFill="1" applyBorder="1" applyAlignment="1" applyProtection="1">
      <alignment vertical="center"/>
    </xf>
    <xf numFmtId="0" fontId="14" fillId="0" borderId="0" xfId="0" applyFont="1" applyBorder="1" applyAlignment="1" applyProtection="1">
      <alignment horizontal="center" vertical="center"/>
      <protection locked="0"/>
    </xf>
    <xf numFmtId="0" fontId="14" fillId="0" borderId="14" xfId="0" applyFont="1" applyBorder="1" applyAlignment="1">
      <alignment vertical="center"/>
    </xf>
    <xf numFmtId="0" fontId="14" fillId="0" borderId="1" xfId="0" applyFont="1" applyBorder="1" applyAlignment="1">
      <alignment vertical="center"/>
    </xf>
    <xf numFmtId="0" fontId="14" fillId="0" borderId="0" xfId="0" applyFont="1"/>
    <xf numFmtId="0" fontId="14" fillId="0" borderId="0" xfId="0" applyFont="1" applyFill="1" applyBorder="1" applyAlignment="1" applyProtection="1">
      <alignment horizontal="center"/>
      <protection locked="0"/>
    </xf>
    <xf numFmtId="0" fontId="0" fillId="0" borderId="0" xfId="0" applyAlignment="1">
      <alignment horizontal="left"/>
    </xf>
    <xf numFmtId="0" fontId="0" fillId="0" borderId="0" xfId="0" applyNumberFormat="1" applyAlignment="1">
      <alignment vertical="top" wrapText="1"/>
    </xf>
    <xf numFmtId="0" fontId="14" fillId="0" borderId="12" xfId="0" applyFont="1" applyBorder="1" applyAlignment="1">
      <alignment horizontal="left" vertical="center"/>
    </xf>
    <xf numFmtId="0" fontId="14" fillId="0" borderId="16" xfId="0" applyFont="1" applyBorder="1" applyAlignment="1">
      <alignment vertical="center"/>
    </xf>
    <xf numFmtId="0" fontId="15" fillId="0" borderId="0" xfId="0" applyFont="1"/>
    <xf numFmtId="0" fontId="16" fillId="4" borderId="17" xfId="0" applyFont="1" applyFill="1" applyBorder="1" applyAlignment="1">
      <alignment horizontal="center" vertical="top"/>
    </xf>
    <xf numFmtId="0" fontId="16" fillId="4" borderId="18" xfId="0" applyFont="1" applyFill="1" applyBorder="1" applyAlignment="1">
      <alignment horizontal="center" vertical="top"/>
    </xf>
    <xf numFmtId="0" fontId="15" fillId="0" borderId="0" xfId="0" applyNumberFormat="1" applyFont="1" applyAlignment="1">
      <alignment vertical="top" wrapText="1"/>
    </xf>
    <xf numFmtId="0" fontId="17" fillId="0" borderId="19" xfId="0" applyFont="1" applyBorder="1"/>
    <xf numFmtId="0" fontId="15" fillId="0" borderId="20" xfId="0" applyFont="1" applyBorder="1"/>
    <xf numFmtId="0" fontId="15" fillId="0" borderId="21" xfId="0" applyFont="1" applyBorder="1"/>
    <xf numFmtId="0" fontId="0" fillId="0" borderId="22" xfId="0" applyFont="1" applyBorder="1" applyAlignment="1">
      <alignment vertical="center"/>
    </xf>
    <xf numFmtId="0" fontId="0" fillId="0" borderId="6" xfId="0" applyFont="1" applyBorder="1" applyAlignment="1">
      <alignment vertical="center"/>
    </xf>
    <xf numFmtId="0" fontId="0" fillId="4" borderId="0" xfId="0" applyFont="1" applyFill="1" applyAlignment="1">
      <alignment vertical="center"/>
    </xf>
    <xf numFmtId="0" fontId="0" fillId="3" borderId="0" xfId="0" applyFont="1" applyFill="1" applyAlignment="1">
      <alignment vertical="center"/>
    </xf>
    <xf numFmtId="0" fontId="0" fillId="4" borderId="0" xfId="0" applyFont="1" applyFill="1" applyAlignment="1" applyProtection="1">
      <alignment vertical="center"/>
      <protection locked="0"/>
    </xf>
    <xf numFmtId="0" fontId="0" fillId="3" borderId="0" xfId="0" applyFont="1" applyFill="1"/>
    <xf numFmtId="0" fontId="0" fillId="4" borderId="0" xfId="0" applyFont="1" applyFill="1"/>
    <xf numFmtId="0" fontId="0" fillId="4" borderId="23" xfId="0" applyFont="1" applyFill="1" applyBorder="1"/>
    <xf numFmtId="0" fontId="0" fillId="4" borderId="0" xfId="0" applyFont="1" applyFill="1" applyBorder="1"/>
    <xf numFmtId="0" fontId="12" fillId="0" borderId="0" xfId="0" applyFont="1"/>
    <xf numFmtId="0" fontId="18" fillId="0" borderId="19" xfId="0" applyFont="1" applyBorder="1" applyAlignment="1" applyProtection="1">
      <alignment horizontal="left" vertical="center"/>
    </xf>
    <xf numFmtId="0" fontId="18" fillId="0" borderId="20" xfId="0" applyFont="1" applyBorder="1" applyAlignment="1" applyProtection="1">
      <alignment horizontal="left" vertical="center"/>
    </xf>
    <xf numFmtId="0" fontId="18" fillId="0" borderId="21" xfId="0" applyFont="1" applyBorder="1" applyAlignment="1" applyProtection="1">
      <alignment horizontal="left" vertical="center"/>
    </xf>
    <xf numFmtId="0" fontId="0" fillId="4" borderId="0" xfId="0" applyFill="1"/>
    <xf numFmtId="0" fontId="18" fillId="0" borderId="19" xfId="0" applyFont="1" applyBorder="1" applyAlignment="1" applyProtection="1">
      <alignment horizontal="left" vertical="center"/>
    </xf>
    <xf numFmtId="0" fontId="18" fillId="0" borderId="20" xfId="0" applyFont="1" applyBorder="1" applyAlignment="1" applyProtection="1">
      <alignment horizontal="left" vertical="center"/>
    </xf>
    <xf numFmtId="0" fontId="18" fillId="0" borderId="21" xfId="0" applyFont="1" applyBorder="1" applyAlignment="1" applyProtection="1">
      <alignment horizontal="left" vertical="center"/>
    </xf>
    <xf numFmtId="0" fontId="0" fillId="0" borderId="0" xfId="0" applyBorder="1" applyAlignment="1">
      <alignment horizontal="center"/>
    </xf>
    <xf numFmtId="0" fontId="14" fillId="0" borderId="14" xfId="0" applyFont="1" applyFill="1" applyBorder="1" applyAlignment="1">
      <alignment horizontal="left" vertical="center"/>
    </xf>
    <xf numFmtId="0" fontId="14" fillId="0" borderId="7" xfId="0" applyFont="1" applyFill="1" applyBorder="1" applyAlignment="1">
      <alignment horizontal="left" vertical="center"/>
    </xf>
    <xf numFmtId="0" fontId="14" fillId="0" borderId="24" xfId="0" applyFont="1" applyBorder="1"/>
    <xf numFmtId="0" fontId="14" fillId="0" borderId="6" xfId="0" applyFont="1" applyBorder="1" applyAlignment="1">
      <alignment horizontal="right" vertical="center"/>
    </xf>
    <xf numFmtId="0" fontId="0" fillId="4" borderId="0" xfId="0" applyFont="1" applyFill="1"/>
    <xf numFmtId="0" fontId="0" fillId="4" borderId="0" xfId="0" applyFill="1"/>
    <xf numFmtId="0" fontId="14" fillId="0" borderId="12" xfId="0" applyFont="1" applyBorder="1" applyAlignment="1" applyProtection="1">
      <alignment vertical="center"/>
    </xf>
    <xf numFmtId="0" fontId="14" fillId="0" borderId="13" xfId="0" applyFont="1" applyBorder="1" applyAlignment="1" applyProtection="1">
      <alignment vertical="center"/>
    </xf>
    <xf numFmtId="0" fontId="18" fillId="5" borderId="13" xfId="0" applyFont="1" applyFill="1" applyBorder="1" applyAlignment="1" applyProtection="1">
      <alignment horizontal="left" vertical="center"/>
      <protection locked="0"/>
    </xf>
    <xf numFmtId="0" fontId="18" fillId="5" borderId="25" xfId="0" applyFont="1" applyFill="1" applyBorder="1" applyAlignment="1" applyProtection="1">
      <alignment horizontal="left" vertical="center"/>
      <protection locked="0"/>
    </xf>
    <xf numFmtId="0" fontId="0" fillId="4" borderId="0" xfId="0" applyFill="1"/>
    <xf numFmtId="0" fontId="14" fillId="5" borderId="13" xfId="0" applyFont="1" applyFill="1" applyBorder="1" applyAlignment="1" applyProtection="1">
      <alignment vertical="center"/>
    </xf>
    <xf numFmtId="0" fontId="0" fillId="0" borderId="26" xfId="0" applyBorder="1" applyAlignment="1">
      <alignment vertical="center"/>
    </xf>
    <xf numFmtId="0" fontId="14" fillId="4" borderId="0" xfId="0" applyFont="1" applyFill="1"/>
    <xf numFmtId="0" fontId="14" fillId="5" borderId="26" xfId="0" applyFont="1" applyFill="1" applyBorder="1" applyAlignment="1" applyProtection="1">
      <alignment vertical="center"/>
    </xf>
    <xf numFmtId="0" fontId="0" fillId="5" borderId="5" xfId="0" applyFont="1" applyFill="1" applyBorder="1" applyAlignment="1">
      <alignment vertical="center"/>
    </xf>
    <xf numFmtId="0" fontId="14" fillId="0" borderId="4" xfId="0" applyFont="1" applyBorder="1"/>
    <xf numFmtId="0" fontId="14" fillId="0" borderId="0" xfId="0" applyFont="1" applyBorder="1"/>
    <xf numFmtId="0" fontId="14" fillId="0" borderId="3" xfId="0" applyFont="1" applyBorder="1"/>
    <xf numFmtId="0" fontId="19" fillId="0" borderId="27" xfId="0" applyFont="1" applyBorder="1"/>
    <xf numFmtId="0" fontId="20" fillId="0" borderId="1" xfId="0" applyFont="1" applyBorder="1"/>
    <xf numFmtId="0" fontId="21" fillId="0" borderId="1" xfId="0" applyFont="1" applyBorder="1" applyAlignment="1">
      <alignment horizontal="right"/>
    </xf>
    <xf numFmtId="0" fontId="19" fillId="0" borderId="1" xfId="0" applyFont="1" applyBorder="1"/>
    <xf numFmtId="0" fontId="14" fillId="4" borderId="0" xfId="0" applyFont="1" applyFill="1"/>
    <xf numFmtId="0" fontId="0" fillId="0" borderId="28" xfId="0" applyBorder="1" applyAlignment="1"/>
    <xf numFmtId="0" fontId="0" fillId="0" borderId="29" xfId="0" applyBorder="1" applyAlignment="1"/>
    <xf numFmtId="0" fontId="0" fillId="0" borderId="10" xfId="0" applyBorder="1" applyAlignment="1"/>
    <xf numFmtId="0" fontId="0" fillId="0" borderId="30" xfId="0" applyBorder="1" applyAlignment="1"/>
    <xf numFmtId="0" fontId="0" fillId="0" borderId="11" xfId="0" applyBorder="1" applyAlignment="1"/>
    <xf numFmtId="0" fontId="0" fillId="0" borderId="31" xfId="0" applyBorder="1" applyAlignment="1"/>
    <xf numFmtId="0" fontId="14" fillId="0" borderId="0" xfId="0" applyFont="1" applyBorder="1" applyAlignment="1" applyProtection="1">
      <alignment horizontal="left" vertical="center"/>
    </xf>
    <xf numFmtId="0" fontId="18" fillId="0" borderId="0" xfId="0" applyFont="1"/>
    <xf numFmtId="0" fontId="22" fillId="0" borderId="0" xfId="0" applyFont="1"/>
    <xf numFmtId="0" fontId="0" fillId="4" borderId="0" xfId="0" applyFill="1"/>
    <xf numFmtId="0" fontId="14" fillId="6" borderId="6" xfId="0" applyFont="1" applyFill="1" applyBorder="1" applyAlignment="1" applyProtection="1">
      <alignment vertical="center"/>
      <protection locked="0"/>
    </xf>
    <xf numFmtId="0" fontId="14" fillId="0" borderId="6" xfId="0" applyFont="1" applyBorder="1" applyAlignment="1">
      <alignment vertical="center"/>
    </xf>
    <xf numFmtId="0" fontId="14" fillId="0" borderId="5" xfId="0" applyFont="1" applyBorder="1" applyAlignment="1">
      <alignment horizontal="left" vertical="center"/>
    </xf>
    <xf numFmtId="0" fontId="14" fillId="0" borderId="6" xfId="0" applyFont="1" applyFill="1" applyBorder="1" applyAlignment="1">
      <alignment vertical="center"/>
    </xf>
    <xf numFmtId="0" fontId="14" fillId="0" borderId="0" xfId="0" applyFont="1" applyBorder="1" applyAlignment="1">
      <alignment horizontal="justify" wrapText="1"/>
    </xf>
    <xf numFmtId="0" fontId="14" fillId="0" borderId="3" xfId="0" applyFont="1" applyBorder="1" applyAlignment="1">
      <alignment horizontal="justify" wrapText="1"/>
    </xf>
    <xf numFmtId="0" fontId="14" fillId="0" borderId="1" xfId="0" applyFont="1" applyBorder="1" applyAlignment="1">
      <alignment horizontal="justify" wrapText="1"/>
    </xf>
    <xf numFmtId="0" fontId="14" fillId="0" borderId="2" xfId="0" applyFont="1" applyBorder="1" applyAlignment="1">
      <alignment horizontal="justify" wrapText="1"/>
    </xf>
    <xf numFmtId="0" fontId="14" fillId="0" borderId="12" xfId="0" applyFont="1" applyFill="1" applyBorder="1" applyAlignment="1">
      <alignment horizontal="left" vertical="center"/>
    </xf>
    <xf numFmtId="0" fontId="23" fillId="6" borderId="15" xfId="0" applyFont="1" applyFill="1" applyBorder="1" applyAlignment="1" applyProtection="1">
      <alignment horizontal="center" vertical="center"/>
      <protection locked="0"/>
    </xf>
    <xf numFmtId="0" fontId="23" fillId="6" borderId="6" xfId="0" applyFont="1" applyFill="1" applyBorder="1" applyAlignment="1" applyProtection="1">
      <alignment horizontal="left" vertical="center"/>
      <protection locked="0"/>
    </xf>
    <xf numFmtId="0" fontId="23" fillId="6" borderId="15" xfId="0" applyFont="1" applyFill="1" applyBorder="1" applyAlignment="1" applyProtection="1">
      <alignment horizontal="left" vertical="center"/>
      <protection locked="0"/>
    </xf>
    <xf numFmtId="165" fontId="23" fillId="6" borderId="6" xfId="0" applyNumberFormat="1" applyFont="1" applyFill="1" applyBorder="1" applyAlignment="1" applyProtection="1">
      <alignment horizontal="left" vertical="center"/>
      <protection locked="0"/>
    </xf>
    <xf numFmtId="0" fontId="24" fillId="6" borderId="15" xfId="0" applyFont="1" applyFill="1" applyBorder="1" applyAlignment="1" applyProtection="1">
      <alignment horizontal="left" vertical="center"/>
      <protection locked="0"/>
    </xf>
    <xf numFmtId="0" fontId="23" fillId="6" borderId="6" xfId="0" applyFont="1" applyFill="1" applyBorder="1" applyAlignment="1" applyProtection="1">
      <alignment horizontal="center" vertical="center"/>
      <protection locked="0"/>
    </xf>
    <xf numFmtId="0" fontId="25" fillId="6" borderId="6" xfId="0" applyFont="1" applyFill="1" applyBorder="1" applyAlignment="1" applyProtection="1">
      <alignment horizontal="right" vertical="center"/>
      <protection locked="0"/>
    </xf>
    <xf numFmtId="3" fontId="23" fillId="0" borderId="6" xfId="0" applyNumberFormat="1" applyFont="1" applyFill="1" applyBorder="1" applyAlignment="1" applyProtection="1">
      <alignment vertical="center"/>
      <protection locked="0"/>
    </xf>
    <xf numFmtId="0" fontId="0" fillId="0" borderId="32" xfId="0" applyBorder="1" applyProtection="1">
      <protection locked="0"/>
    </xf>
    <xf numFmtId="0" fontId="0" fillId="0" borderId="33" xfId="0" applyBorder="1" applyProtection="1">
      <protection locked="0"/>
    </xf>
    <xf numFmtId="0" fontId="0" fillId="0" borderId="34" xfId="0"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35" xfId="0" applyBorder="1" applyProtection="1">
      <protection locked="0"/>
    </xf>
    <xf numFmtId="0" fontId="0" fillId="0" borderId="14" xfId="0" applyBorder="1" applyProtection="1">
      <protection locked="0"/>
    </xf>
    <xf numFmtId="0" fontId="0" fillId="0" borderId="15" xfId="0" applyBorder="1" applyProtection="1">
      <protection locked="0"/>
    </xf>
    <xf numFmtId="0" fontId="0" fillId="0" borderId="36" xfId="0" applyBorder="1" applyProtection="1">
      <protection locked="0"/>
    </xf>
    <xf numFmtId="0" fontId="23" fillId="6" borderId="35" xfId="0" applyFont="1" applyFill="1" applyBorder="1" applyAlignment="1" applyProtection="1">
      <alignment vertical="center"/>
      <protection locked="0"/>
    </xf>
    <xf numFmtId="0" fontId="30" fillId="0" borderId="0" xfId="0" applyFont="1"/>
    <xf numFmtId="0" fontId="0" fillId="0" borderId="6" xfId="0" applyFont="1" applyBorder="1" applyAlignment="1">
      <alignment horizontal="left"/>
    </xf>
    <xf numFmtId="0" fontId="0" fillId="0" borderId="45" xfId="0" applyFont="1" applyBorder="1" applyAlignment="1">
      <alignment vertical="center"/>
    </xf>
    <xf numFmtId="165" fontId="23" fillId="6" borderId="15" xfId="0" applyNumberFormat="1" applyFont="1" applyFill="1" applyBorder="1" applyAlignment="1" applyProtection="1">
      <alignment horizontal="left" vertical="center"/>
      <protection locked="0"/>
    </xf>
    <xf numFmtId="0" fontId="0" fillId="0" borderId="49" xfId="0" applyFont="1" applyBorder="1" applyAlignment="1">
      <alignment vertical="center"/>
    </xf>
    <xf numFmtId="164" fontId="14" fillId="0" borderId="6" xfId="0" applyNumberFormat="1" applyFont="1" applyFill="1" applyBorder="1" applyAlignment="1">
      <alignment horizontal="right" vertical="center"/>
    </xf>
    <xf numFmtId="0" fontId="14" fillId="0" borderId="12" xfId="0" applyFont="1" applyBorder="1" applyAlignment="1">
      <alignment horizontal="left" vertical="center"/>
    </xf>
    <xf numFmtId="0" fontId="14" fillId="0" borderId="5" xfId="0" applyFont="1" applyBorder="1" applyAlignment="1">
      <alignment horizontal="left" vertical="center"/>
    </xf>
    <xf numFmtId="164" fontId="14" fillId="0" borderId="6" xfId="0" applyNumberFormat="1" applyFont="1" applyBorder="1" applyAlignment="1">
      <alignment horizontal="right" vertical="center"/>
    </xf>
    <xf numFmtId="0" fontId="14" fillId="0" borderId="12" xfId="0" applyFont="1" applyBorder="1" applyAlignment="1">
      <alignment horizontal="left" vertical="center" wrapText="1"/>
    </xf>
    <xf numFmtId="0" fontId="14" fillId="0" borderId="5" xfId="0" applyFont="1" applyBorder="1" applyAlignment="1">
      <alignment horizontal="left" vertical="center" wrapText="1"/>
    </xf>
    <xf numFmtId="0" fontId="14" fillId="0" borderId="12" xfId="0" applyFont="1" applyFill="1" applyBorder="1" applyAlignment="1">
      <alignment horizontal="left" vertical="center"/>
    </xf>
    <xf numFmtId="0" fontId="14" fillId="0" borderId="5" xfId="0" applyFont="1" applyFill="1" applyBorder="1" applyAlignment="1">
      <alignment horizontal="left" vertical="center"/>
    </xf>
    <xf numFmtId="0" fontId="27" fillId="0" borderId="42" xfId="0" applyFont="1" applyBorder="1" applyAlignment="1">
      <alignment horizontal="justify" vertical="center" wrapText="1"/>
    </xf>
    <xf numFmtId="0" fontId="27" fillId="0" borderId="43" xfId="0" applyFont="1" applyBorder="1" applyAlignment="1">
      <alignment horizontal="justify" vertical="center" wrapText="1"/>
    </xf>
    <xf numFmtId="0" fontId="27" fillId="0" borderId="44" xfId="0" applyFont="1" applyBorder="1" applyAlignment="1">
      <alignment horizontal="justify" vertical="center" wrapText="1"/>
    </xf>
    <xf numFmtId="0" fontId="14" fillId="0" borderId="20" xfId="0" applyFont="1" applyBorder="1" applyAlignment="1">
      <alignment horizontal="justify" vertical="center" wrapText="1"/>
    </xf>
    <xf numFmtId="14" fontId="25" fillId="0" borderId="0" xfId="0" applyNumberFormat="1" applyFont="1" applyAlignment="1" applyProtection="1">
      <alignment horizontal="center"/>
      <protection locked="0"/>
    </xf>
    <xf numFmtId="164" fontId="23" fillId="0" borderId="1" xfId="0" applyNumberFormat="1" applyFont="1" applyBorder="1" applyAlignment="1">
      <alignment horizontal="right"/>
    </xf>
    <xf numFmtId="0" fontId="14" fillId="0" borderId="23" xfId="0" applyFont="1" applyBorder="1" applyAlignment="1">
      <alignment horizontal="center"/>
    </xf>
    <xf numFmtId="0" fontId="14" fillId="0" borderId="41" xfId="0" applyFont="1" applyFill="1" applyBorder="1" applyAlignment="1">
      <alignment horizontal="left" vertical="center"/>
    </xf>
    <xf numFmtId="0" fontId="14" fillId="0" borderId="22" xfId="0" applyFont="1" applyFill="1" applyBorder="1" applyAlignment="1">
      <alignment horizontal="left" vertical="center"/>
    </xf>
    <xf numFmtId="0" fontId="14" fillId="5" borderId="46" xfId="0" applyFont="1" applyFill="1" applyBorder="1" applyAlignment="1" applyProtection="1">
      <alignment horizontal="left" vertical="center" wrapText="1"/>
    </xf>
    <xf numFmtId="0" fontId="14" fillId="5" borderId="47" xfId="0" applyFont="1" applyFill="1" applyBorder="1" applyAlignment="1" applyProtection="1">
      <alignment horizontal="left" vertical="center" wrapText="1"/>
    </xf>
    <xf numFmtId="0" fontId="14" fillId="6" borderId="41" xfId="0" applyFont="1" applyFill="1" applyBorder="1" applyAlignment="1" applyProtection="1">
      <alignment vertical="center" wrapText="1"/>
      <protection locked="0"/>
    </xf>
    <xf numFmtId="0" fontId="14" fillId="6" borderId="22" xfId="0" applyFont="1" applyFill="1" applyBorder="1" applyAlignment="1" applyProtection="1">
      <alignment vertical="center" wrapText="1"/>
      <protection locked="0"/>
    </xf>
    <xf numFmtId="0" fontId="23" fillId="6" borderId="13" xfId="0" applyFont="1" applyFill="1" applyBorder="1" applyAlignment="1" applyProtection="1">
      <alignment horizontal="left" vertical="center"/>
      <protection locked="0"/>
    </xf>
    <xf numFmtId="0" fontId="23" fillId="6" borderId="25" xfId="0" applyFont="1" applyFill="1" applyBorder="1" applyAlignment="1" applyProtection="1">
      <alignment horizontal="left" vertical="center"/>
      <protection locked="0"/>
    </xf>
    <xf numFmtId="0" fontId="23" fillId="6" borderId="26" xfId="0" applyFont="1" applyFill="1" applyBorder="1" applyAlignment="1" applyProtection="1">
      <alignment horizontal="left" vertical="center"/>
      <protection locked="0"/>
    </xf>
    <xf numFmtId="0" fontId="23" fillId="6" borderId="39" xfId="0" applyFont="1" applyFill="1" applyBorder="1" applyAlignment="1" applyProtection="1">
      <alignment horizontal="left" vertical="center"/>
      <protection locked="0"/>
    </xf>
    <xf numFmtId="0" fontId="23" fillId="6" borderId="23" xfId="0" applyFont="1" applyFill="1" applyBorder="1" applyAlignment="1" applyProtection="1">
      <alignment horizontal="left" vertical="center"/>
      <protection locked="0"/>
    </xf>
    <xf numFmtId="0" fontId="23" fillId="6" borderId="40" xfId="0" applyFont="1" applyFill="1" applyBorder="1" applyAlignment="1" applyProtection="1">
      <alignment horizontal="left" vertical="center"/>
      <protection locked="0"/>
    </xf>
    <xf numFmtId="0" fontId="23" fillId="6" borderId="10" xfId="0" applyFont="1" applyFill="1" applyBorder="1" applyAlignment="1" applyProtection="1">
      <alignment horizontal="left" vertical="center"/>
      <protection locked="0"/>
    </xf>
    <xf numFmtId="0" fontId="23" fillId="6" borderId="11" xfId="0" applyFont="1" applyFill="1" applyBorder="1" applyAlignment="1" applyProtection="1">
      <alignment horizontal="left" vertical="center"/>
      <protection locked="0"/>
    </xf>
    <xf numFmtId="0" fontId="23" fillId="6" borderId="30" xfId="0" applyFont="1" applyFill="1" applyBorder="1" applyAlignment="1" applyProtection="1">
      <alignment horizontal="left" vertical="center"/>
      <protection locked="0"/>
    </xf>
    <xf numFmtId="0" fontId="24" fillId="6" borderId="26" xfId="0" applyFont="1" applyFill="1" applyBorder="1" applyAlignment="1" applyProtection="1">
      <alignment horizontal="left" vertical="center"/>
      <protection locked="0"/>
    </xf>
    <xf numFmtId="0" fontId="24" fillId="6" borderId="13" xfId="0" applyFont="1" applyFill="1" applyBorder="1" applyAlignment="1" applyProtection="1">
      <alignment horizontal="left" vertical="center"/>
      <protection locked="0"/>
    </xf>
    <xf numFmtId="0" fontId="24" fillId="6" borderId="25" xfId="0" applyFont="1" applyFill="1" applyBorder="1" applyAlignment="1" applyProtection="1">
      <alignment horizontal="left" vertical="center"/>
      <protection locked="0"/>
    </xf>
    <xf numFmtId="0" fontId="23" fillId="6" borderId="5" xfId="0" applyFont="1" applyFill="1" applyBorder="1" applyAlignment="1" applyProtection="1">
      <alignment horizontal="left" vertical="center"/>
      <protection locked="0"/>
    </xf>
    <xf numFmtId="49" fontId="23" fillId="6" borderId="26" xfId="0" applyNumberFormat="1" applyFont="1" applyFill="1" applyBorder="1" applyAlignment="1" applyProtection="1">
      <alignment horizontal="left" vertical="center"/>
      <protection locked="0"/>
    </xf>
    <xf numFmtId="49" fontId="23" fillId="6" borderId="13" xfId="0" applyNumberFormat="1" applyFont="1" applyFill="1" applyBorder="1" applyAlignment="1" applyProtection="1">
      <alignment horizontal="left" vertical="center"/>
      <protection locked="0"/>
    </xf>
    <xf numFmtId="49" fontId="23" fillId="6" borderId="25" xfId="0" applyNumberFormat="1" applyFont="1" applyFill="1" applyBorder="1" applyAlignment="1" applyProtection="1">
      <alignment horizontal="left" vertical="center"/>
      <protection locked="0"/>
    </xf>
    <xf numFmtId="0" fontId="15" fillId="0" borderId="27" xfId="0" applyNumberFormat="1" applyFont="1" applyBorder="1" applyAlignment="1">
      <alignment horizontal="justify" vertical="top" wrapText="1"/>
    </xf>
    <xf numFmtId="0" fontId="15" fillId="0" borderId="1" xfId="0" applyNumberFormat="1" applyFont="1" applyBorder="1" applyAlignment="1">
      <alignment horizontal="justify" vertical="top" wrapText="1"/>
    </xf>
    <xf numFmtId="0" fontId="15" fillId="0" borderId="2" xfId="0" applyNumberFormat="1" applyFont="1" applyBorder="1" applyAlignment="1">
      <alignment horizontal="justify" vertical="top" wrapText="1"/>
    </xf>
    <xf numFmtId="0" fontId="26" fillId="0" borderId="0" xfId="0" applyFont="1" applyAlignment="1">
      <alignment horizontal="left" vertical="top" wrapText="1"/>
    </xf>
    <xf numFmtId="0" fontId="26" fillId="0" borderId="1" xfId="0" applyFont="1" applyBorder="1" applyAlignment="1">
      <alignment horizontal="left" vertical="top" wrapText="1"/>
    </xf>
    <xf numFmtId="0" fontId="18" fillId="0" borderId="37" xfId="0" applyFont="1" applyBorder="1" applyAlignment="1" applyProtection="1">
      <alignment horizontal="left" vertical="center"/>
    </xf>
    <xf numFmtId="0" fontId="18" fillId="0" borderId="31" xfId="0" applyFont="1" applyBorder="1" applyAlignment="1" applyProtection="1">
      <alignment horizontal="left" vertical="center"/>
    </xf>
    <xf numFmtId="0" fontId="18" fillId="0" borderId="29" xfId="0" applyFont="1" applyBorder="1" applyAlignment="1" applyProtection="1">
      <alignment horizontal="left" vertical="center"/>
    </xf>
    <xf numFmtId="0" fontId="14" fillId="0" borderId="13" xfId="0" applyFont="1" applyBorder="1" applyAlignment="1" applyProtection="1">
      <alignment horizontal="center" vertical="center"/>
    </xf>
    <xf numFmtId="0" fontId="14" fillId="0" borderId="25" xfId="0" applyFont="1" applyBorder="1" applyAlignment="1" applyProtection="1">
      <alignment horizontal="center" vertical="center"/>
    </xf>
    <xf numFmtId="0" fontId="23" fillId="6" borderId="12" xfId="0" applyFont="1" applyFill="1" applyBorder="1" applyAlignment="1" applyProtection="1">
      <alignment horizontal="left" vertical="center"/>
      <protection locked="0"/>
    </xf>
    <xf numFmtId="0" fontId="0" fillId="0" borderId="14" xfId="0" applyBorder="1" applyAlignment="1">
      <alignment horizontal="center"/>
    </xf>
    <xf numFmtId="0" fontId="0" fillId="0" borderId="15" xfId="0" applyBorder="1" applyAlignment="1">
      <alignment horizontal="center"/>
    </xf>
    <xf numFmtId="0" fontId="0" fillId="0" borderId="37" xfId="0" applyBorder="1" applyAlignment="1">
      <alignment horizontal="left"/>
    </xf>
    <xf numFmtId="0" fontId="0" fillId="0" borderId="38" xfId="0" applyBorder="1" applyAlignment="1">
      <alignment horizontal="left"/>
    </xf>
    <xf numFmtId="0" fontId="12" fillId="0" borderId="1" xfId="0" applyFont="1" applyBorder="1" applyAlignment="1">
      <alignment horizontal="left"/>
    </xf>
    <xf numFmtId="0" fontId="23" fillId="6" borderId="26" xfId="0" applyFont="1" applyFill="1" applyBorder="1" applyAlignment="1" applyProtection="1">
      <alignment horizontal="center" vertical="center"/>
      <protection locked="0"/>
    </xf>
    <xf numFmtId="0" fontId="23" fillId="6" borderId="5" xfId="0" applyFont="1" applyFill="1" applyBorder="1" applyAlignment="1" applyProtection="1">
      <alignment horizontal="center" vertical="center"/>
      <protection locked="0"/>
    </xf>
    <xf numFmtId="49" fontId="23" fillId="6" borderId="5" xfId="0" applyNumberFormat="1" applyFont="1" applyFill="1" applyBorder="1" applyAlignment="1" applyProtection="1">
      <alignment horizontal="left" vertical="center"/>
      <protection locked="0"/>
    </xf>
    <xf numFmtId="0" fontId="23" fillId="6" borderId="8" xfId="0" applyFont="1" applyFill="1" applyBorder="1" applyAlignment="1" applyProtection="1">
      <alignment horizontal="left" vertical="center"/>
      <protection locked="0"/>
    </xf>
    <xf numFmtId="0" fontId="23" fillId="6" borderId="9" xfId="0" applyFont="1" applyFill="1" applyBorder="1" applyAlignment="1" applyProtection="1">
      <alignment horizontal="left" vertical="center"/>
      <protection locked="0"/>
    </xf>
    <xf numFmtId="0" fontId="14" fillId="5" borderId="12" xfId="0" applyFont="1" applyFill="1" applyBorder="1" applyAlignment="1" applyProtection="1">
      <alignment horizontal="left" vertical="center"/>
    </xf>
    <xf numFmtId="0" fontId="14" fillId="5" borderId="13" xfId="0" applyFont="1" applyFill="1" applyBorder="1" applyAlignment="1" applyProtection="1">
      <alignment horizontal="left" vertical="center"/>
    </xf>
    <xf numFmtId="0" fontId="14" fillId="5" borderId="5" xfId="0" applyFont="1" applyFill="1" applyBorder="1" applyAlignment="1" applyProtection="1">
      <alignment horizontal="left" vertical="center"/>
    </xf>
    <xf numFmtId="0" fontId="18" fillId="0" borderId="19" xfId="0" applyFont="1" applyBorder="1" applyAlignment="1" applyProtection="1">
      <alignment horizontal="left" vertical="center"/>
    </xf>
    <xf numFmtId="0" fontId="18" fillId="0" borderId="20" xfId="0" applyFont="1" applyBorder="1" applyAlignment="1" applyProtection="1">
      <alignment horizontal="left" vertical="center"/>
    </xf>
    <xf numFmtId="0" fontId="18" fillId="0" borderId="21" xfId="0" applyFont="1" applyBorder="1" applyAlignment="1" applyProtection="1">
      <alignment horizontal="left" vertical="center"/>
    </xf>
    <xf numFmtId="0" fontId="15" fillId="6" borderId="16" xfId="0" applyFont="1" applyFill="1" applyBorder="1" applyAlignment="1" applyProtection="1">
      <alignment horizontal="left" vertical="center"/>
      <protection locked="0"/>
    </xf>
    <xf numFmtId="0" fontId="15" fillId="6" borderId="24" xfId="0" applyFont="1" applyFill="1" applyBorder="1" applyAlignment="1" applyProtection="1">
      <alignment horizontal="left" vertical="center"/>
      <protection locked="0"/>
    </xf>
    <xf numFmtId="0" fontId="15" fillId="6" borderId="48" xfId="0" applyFont="1" applyFill="1" applyBorder="1" applyAlignment="1" applyProtection="1">
      <alignment horizontal="left" vertical="center"/>
      <protection locked="0"/>
    </xf>
    <xf numFmtId="0" fontId="0" fillId="0" borderId="0" xfId="0" applyAlignment="1">
      <alignment horizontal="right"/>
    </xf>
  </cellXfs>
  <cellStyles count="56">
    <cellStyle name="Collegamento ipertestuale" xfId="34" builtinId="8" hidden="1"/>
    <cellStyle name="Collegamento ipertestuale" xfId="36" builtinId="8" hidden="1"/>
    <cellStyle name="Collegamento ipertestuale" xfId="38" builtinId="8" hidden="1"/>
    <cellStyle name="Collegamento ipertestuale" xfId="40" builtinId="8" hidden="1"/>
    <cellStyle name="Collegamento ipertestuale" xfId="42" builtinId="8" hidden="1"/>
    <cellStyle name="Collegamento ipertestuale" xfId="44" builtinId="8" hidden="1"/>
    <cellStyle name="Collegamento ipertestuale" xfId="46" builtinId="8" hidden="1"/>
    <cellStyle name="Collegamento ipertestuale" xfId="48" builtinId="8" hidden="1"/>
    <cellStyle name="Collegamento ipertestuale" xfId="50" builtinId="8" hidden="1"/>
    <cellStyle name="Collegamento ipertestuale" xfId="52" builtinId="8" hidden="1"/>
    <cellStyle name="Collegamento ipertestuale" xfId="54" builtinId="8" hidden="1"/>
    <cellStyle name="Collegamento visitato" xfId="1" builtinId="9" hidden="1"/>
    <cellStyle name="Collegamento visitato" xfId="2" builtinId="9" hidden="1"/>
    <cellStyle name="Collegamento visitato" xfId="3" builtinId="9" hidden="1"/>
    <cellStyle name="Collegamento visitato" xfId="4" builtinId="9" hidden="1"/>
    <cellStyle name="Collegamento visitato" xfId="5" builtinId="9" hidden="1"/>
    <cellStyle name="Collegamento visitato" xfId="6" builtinId="9" hidden="1"/>
    <cellStyle name="Collegamento visitato" xfId="7" builtinId="9" hidden="1"/>
    <cellStyle name="Collegamento visitato" xfId="8" builtinId="9" hidden="1"/>
    <cellStyle name="Collegamento visitato" xfId="9" builtinId="9" hidden="1"/>
    <cellStyle name="Collegamento visitato" xfId="10" builtinId="9" hidden="1"/>
    <cellStyle name="Collegamento visitato" xfId="11" builtinId="9" hidden="1"/>
    <cellStyle name="Collegamento visitato" xfId="12" builtinId="9" hidden="1"/>
    <cellStyle name="Collegamento visitato" xfId="13" builtinId="9" hidden="1"/>
    <cellStyle name="Collegamento visitato" xfId="14" builtinId="9" hidden="1"/>
    <cellStyle name="Collegamento visitato" xfId="15" builtinId="9" hidden="1"/>
    <cellStyle name="Collegamento visitato" xfId="16" builtinId="9" hidden="1"/>
    <cellStyle name="Collegamento visitato" xfId="17" builtinId="9" hidden="1"/>
    <cellStyle name="Collegamento visitato" xfId="18" builtinId="9" hidden="1"/>
    <cellStyle name="Collegamento visitato" xfId="19" builtinId="9" hidden="1"/>
    <cellStyle name="Collegamento visitato" xfId="20" builtinId="9" hidden="1"/>
    <cellStyle name="Collegamento visitato" xfId="21" builtinId="9" hidden="1"/>
    <cellStyle name="Collegamento visitato" xfId="22" builtinId="9" hidden="1"/>
    <cellStyle name="Collegamento visitato" xfId="23" builtinId="9" hidden="1"/>
    <cellStyle name="Collegamento visitato" xfId="24" builtinId="9" hidden="1"/>
    <cellStyle name="Collegamento visitato" xfId="25" builtinId="9" hidden="1"/>
    <cellStyle name="Collegamento visitato" xfId="26" builtinId="9" hidden="1"/>
    <cellStyle name="Collegamento visitato" xfId="27" builtinId="9" hidden="1"/>
    <cellStyle name="Collegamento visitato" xfId="28" builtinId="9" hidden="1"/>
    <cellStyle name="Collegamento visitato" xfId="29" builtinId="9" hidden="1"/>
    <cellStyle name="Collegamento visitato" xfId="30" builtinId="9" hidden="1"/>
    <cellStyle name="Collegamento visitato" xfId="31" builtinId="9" hidden="1"/>
    <cellStyle name="Collegamento visitato" xfId="32" builtinId="9" hidden="1"/>
    <cellStyle name="Collegamento visitato" xfId="33" builtinId="9" hidden="1"/>
    <cellStyle name="Collegamento visitato" xfId="35" builtinId="9" hidden="1"/>
    <cellStyle name="Collegamento visitato" xfId="37" builtinId="9" hidden="1"/>
    <cellStyle name="Collegamento visitato" xfId="39" builtinId="9" hidden="1"/>
    <cellStyle name="Collegamento visitato" xfId="41" builtinId="9" hidden="1"/>
    <cellStyle name="Collegamento visitato" xfId="43" builtinId="9" hidden="1"/>
    <cellStyle name="Collegamento visitato" xfId="45" builtinId="9" hidden="1"/>
    <cellStyle name="Collegamento visitato" xfId="47" builtinId="9" hidden="1"/>
    <cellStyle name="Collegamento visitato" xfId="49" builtinId="9" hidden="1"/>
    <cellStyle name="Collegamento visitato" xfId="51" builtinId="9" hidden="1"/>
    <cellStyle name="Collegamento visitato" xfId="53" builtinId="9" hidden="1"/>
    <cellStyle name="Collegamento visitato" xfId="55" builtinId="9" hidden="1"/>
    <cellStyle name="Normale"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466725</xdr:colOff>
      <xdr:row>5</xdr:row>
      <xdr:rowOff>228600</xdr:rowOff>
    </xdr:from>
    <xdr:to>
      <xdr:col>9</xdr:col>
      <xdr:colOff>436822</xdr:colOff>
      <xdr:row>5</xdr:row>
      <xdr:rowOff>1028700</xdr:rowOff>
    </xdr:to>
    <xdr:pic>
      <xdr:nvPicPr>
        <xdr:cNvPr id="5425" name="Immagine 1" descr="logo_fire_new copia.png"/>
        <xdr:cNvPicPr>
          <a:picLocks noChangeAspect="1"/>
        </xdr:cNvPicPr>
      </xdr:nvPicPr>
      <xdr:blipFill>
        <a:blip xmlns:r="http://schemas.openxmlformats.org/officeDocument/2006/relationships" r:embed="rId1"/>
        <a:srcRect/>
        <a:stretch>
          <a:fillRect/>
        </a:stretch>
      </xdr:blipFill>
      <xdr:spPr bwMode="auto">
        <a:xfrm>
          <a:off x="6743700" y="4610100"/>
          <a:ext cx="1276350" cy="8001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C1:AH184"/>
  <sheetViews>
    <sheetView showGridLines="0" tabSelected="1" zoomScale="125" zoomScaleNormal="125" zoomScalePageLayoutView="125" workbookViewId="0">
      <selection activeCell="F69" sqref="F69"/>
    </sheetView>
  </sheetViews>
  <sheetFormatPr baseColWidth="10" defaultColWidth="8.83203125" defaultRowHeight="14" x14ac:dyDescent="0"/>
  <cols>
    <col min="2" max="2" width="4.6640625" customWidth="1"/>
    <col min="3" max="3" width="24.83203125" customWidth="1"/>
    <col min="4" max="4" width="30.6640625" customWidth="1"/>
    <col min="5" max="5" width="17" customWidth="1"/>
    <col min="6" max="6" width="18.6640625" customWidth="1"/>
    <col min="7" max="7" width="7.5" customWidth="1"/>
    <col min="8" max="8" width="6" customWidth="1"/>
    <col min="9" max="9" width="6.1640625" customWidth="1"/>
    <col min="10" max="10" width="11.5" customWidth="1"/>
    <col min="12" max="12" width="12.1640625" bestFit="1" customWidth="1"/>
    <col min="14" max="14" width="135" customWidth="1"/>
    <col min="23" max="24" width="9" customWidth="1"/>
    <col min="25" max="28" width="8.83203125" style="14" hidden="1" customWidth="1"/>
    <col min="29" max="29" width="8.83203125" style="12" hidden="1" customWidth="1"/>
    <col min="30" max="30" width="8.83203125" customWidth="1"/>
  </cols>
  <sheetData>
    <row r="1" spans="3:34" ht="15" thickBot="1">
      <c r="K1" s="201" t="s">
        <v>427</v>
      </c>
    </row>
    <row r="2" spans="3:34" ht="18">
      <c r="C2" s="47" t="s">
        <v>332</v>
      </c>
      <c r="D2" s="48"/>
      <c r="E2" s="48"/>
      <c r="F2" s="48"/>
      <c r="G2" s="48"/>
      <c r="H2" s="48"/>
      <c r="I2" s="48"/>
      <c r="J2" s="48"/>
      <c r="K2" s="49"/>
      <c r="L2" s="43"/>
      <c r="M2" s="43"/>
      <c r="N2" s="43"/>
      <c r="O2" s="43"/>
      <c r="P2" s="43"/>
      <c r="Q2" s="43"/>
      <c r="R2" s="43"/>
      <c r="S2" s="43"/>
    </row>
    <row r="3" spans="3:34" ht="264" customHeight="1" thickBot="1">
      <c r="C3" s="171" t="s">
        <v>388</v>
      </c>
      <c r="D3" s="172"/>
      <c r="E3" s="172"/>
      <c r="F3" s="172"/>
      <c r="G3" s="172"/>
      <c r="H3" s="172"/>
      <c r="I3" s="172"/>
      <c r="J3" s="172"/>
      <c r="K3" s="173"/>
      <c r="L3" s="46"/>
      <c r="M3" s="46"/>
      <c r="N3" s="46"/>
      <c r="O3" s="46"/>
      <c r="P3" s="46"/>
      <c r="Q3" s="46"/>
      <c r="R3" s="46"/>
      <c r="S3" s="46"/>
    </row>
    <row r="4" spans="3:34" ht="23.25" customHeight="1">
      <c r="Y4" s="55"/>
      <c r="Z4" s="55"/>
      <c r="AA4" s="55" t="s">
        <v>196</v>
      </c>
      <c r="AB4" s="55" t="s">
        <v>303</v>
      </c>
    </row>
    <row r="5" spans="3:34" ht="23.25" customHeight="1">
      <c r="Y5" s="55"/>
      <c r="Z5" s="55"/>
      <c r="AA5" s="55"/>
      <c r="AB5" s="55"/>
    </row>
    <row r="6" spans="3:34" ht="109" customHeight="1" thickBot="1">
      <c r="G6" s="186" t="s">
        <v>356</v>
      </c>
      <c r="H6" s="186"/>
      <c r="I6" s="186"/>
      <c r="J6" s="186"/>
      <c r="K6" s="186"/>
      <c r="Y6" s="55"/>
      <c r="Z6" s="55"/>
      <c r="AA6" s="55"/>
      <c r="AB6" s="55"/>
    </row>
    <row r="7" spans="3:34" ht="22" customHeight="1">
      <c r="G7" s="184" t="s">
        <v>354</v>
      </c>
      <c r="H7" s="185"/>
      <c r="I7" s="92" t="s">
        <v>355</v>
      </c>
      <c r="J7" s="97"/>
      <c r="K7" s="93"/>
      <c r="Y7" s="55"/>
      <c r="Z7" s="55"/>
      <c r="AA7" s="55"/>
      <c r="AB7" s="55"/>
    </row>
    <row r="8" spans="3:34" ht="48" customHeight="1" thickBot="1">
      <c r="G8" s="182"/>
      <c r="H8" s="183"/>
      <c r="I8" s="94"/>
      <c r="J8" s="96"/>
      <c r="K8" s="95"/>
      <c r="Y8" s="55"/>
      <c r="Z8" s="55"/>
      <c r="AA8" s="55"/>
      <c r="AB8" s="55"/>
    </row>
    <row r="9" spans="3:34" ht="16" customHeight="1">
      <c r="G9" s="67"/>
      <c r="H9" s="67"/>
      <c r="I9" s="67"/>
      <c r="J9" s="67"/>
      <c r="Y9" s="55"/>
      <c r="Z9" s="55"/>
      <c r="AA9" s="55"/>
      <c r="AB9" s="55"/>
    </row>
    <row r="10" spans="3:34" ht="23" customHeight="1">
      <c r="C10" s="40"/>
      <c r="D10" s="40"/>
      <c r="E10" s="40"/>
      <c r="F10" s="40"/>
      <c r="G10" s="40"/>
      <c r="H10" s="40"/>
      <c r="I10" s="40"/>
      <c r="J10" s="40"/>
      <c r="K10" s="40"/>
      <c r="L10" s="40"/>
      <c r="M10" s="40"/>
      <c r="N10" s="40"/>
      <c r="O10" s="40"/>
      <c r="P10" s="40"/>
      <c r="Q10" s="40"/>
      <c r="R10" s="40"/>
      <c r="S10" s="40"/>
      <c r="T10" s="40"/>
      <c r="U10" s="40"/>
      <c r="Y10"/>
      <c r="Z10"/>
      <c r="AA10"/>
      <c r="AB10"/>
      <c r="AC10"/>
    </row>
    <row r="11" spans="3:34" ht="21" thickBot="1">
      <c r="C11" s="129" t="s">
        <v>375</v>
      </c>
      <c r="J11" s="59"/>
      <c r="L11" s="39"/>
      <c r="Y11"/>
      <c r="Z11"/>
      <c r="AA11"/>
      <c r="AB11"/>
      <c r="AC11"/>
      <c r="AH11" s="3"/>
    </row>
    <row r="12" spans="3:34" ht="20">
      <c r="C12" s="174" t="s">
        <v>376</v>
      </c>
      <c r="D12" s="174"/>
      <c r="E12" s="174"/>
      <c r="F12" s="174"/>
      <c r="G12" s="174"/>
      <c r="H12" s="174"/>
      <c r="I12" s="174"/>
      <c r="J12" s="174"/>
      <c r="K12" s="174"/>
      <c r="L12" s="39"/>
      <c r="M12" s="39"/>
      <c r="N12" s="44" t="s">
        <v>333</v>
      </c>
      <c r="P12" s="3"/>
      <c r="Q12" s="3"/>
      <c r="R12" s="3"/>
      <c r="S12" s="3"/>
      <c r="T12" s="3"/>
      <c r="U12" s="3"/>
      <c r="Y12"/>
      <c r="Z12"/>
      <c r="AA12"/>
      <c r="AB12"/>
      <c r="AC12"/>
      <c r="AH12" s="3"/>
    </row>
    <row r="13" spans="3:34" ht="21" thickBot="1">
      <c r="C13" s="175"/>
      <c r="D13" s="175"/>
      <c r="E13" s="175"/>
      <c r="F13" s="175"/>
      <c r="G13" s="175"/>
      <c r="H13" s="175"/>
      <c r="I13" s="175"/>
      <c r="J13" s="175"/>
      <c r="K13" s="175"/>
      <c r="M13" s="39"/>
      <c r="N13" s="45" t="s">
        <v>334</v>
      </c>
      <c r="P13" s="3"/>
      <c r="Q13" s="3"/>
      <c r="R13" s="3"/>
      <c r="S13" s="3"/>
      <c r="T13" s="3"/>
      <c r="U13" s="3"/>
      <c r="Y13"/>
      <c r="Z13"/>
      <c r="AA13"/>
      <c r="AB13"/>
      <c r="AC13"/>
      <c r="AH13" s="3"/>
    </row>
    <row r="14" spans="3:34" s="3" customFormat="1" ht="24.75" customHeight="1">
      <c r="C14" s="176" t="s">
        <v>418</v>
      </c>
      <c r="D14" s="177"/>
      <c r="E14" s="177"/>
      <c r="F14" s="177"/>
      <c r="G14" s="177"/>
      <c r="H14" s="177"/>
      <c r="I14" s="177"/>
      <c r="J14" s="177"/>
      <c r="K14" s="178"/>
      <c r="N14" s="50" t="s">
        <v>1</v>
      </c>
      <c r="V14"/>
      <c r="W14"/>
      <c r="X14"/>
      <c r="Y14"/>
      <c r="Z14"/>
      <c r="AA14"/>
      <c r="AB14"/>
      <c r="AC14"/>
      <c r="AD14"/>
      <c r="AE14"/>
      <c r="AF14"/>
      <c r="AG14"/>
    </row>
    <row r="15" spans="3:34" s="3" customFormat="1" ht="24.75" customHeight="1">
      <c r="C15" s="74" t="s">
        <v>357</v>
      </c>
      <c r="D15" s="75"/>
      <c r="E15" s="179"/>
      <c r="F15" s="179"/>
      <c r="G15" s="179"/>
      <c r="H15" s="179"/>
      <c r="I15" s="179"/>
      <c r="J15" s="179"/>
      <c r="K15" s="180"/>
      <c r="N15" s="51" t="s">
        <v>2</v>
      </c>
      <c r="V15"/>
      <c r="W15"/>
      <c r="X15"/>
      <c r="Y15"/>
      <c r="Z15"/>
      <c r="AA15"/>
      <c r="AB15"/>
      <c r="AC15"/>
      <c r="AD15"/>
      <c r="AE15"/>
      <c r="AF15"/>
      <c r="AG15"/>
    </row>
    <row r="16" spans="3:34" s="3" customFormat="1" ht="45" customHeight="1">
      <c r="C16" s="181"/>
      <c r="D16" s="155"/>
      <c r="E16" s="155"/>
      <c r="F16" s="155"/>
      <c r="G16" s="155"/>
      <c r="H16" s="155"/>
      <c r="I16" s="155"/>
      <c r="J16" s="155"/>
      <c r="K16" s="156"/>
      <c r="N16" s="51" t="s">
        <v>3</v>
      </c>
      <c r="V16"/>
      <c r="W16"/>
      <c r="X16"/>
      <c r="Y16"/>
      <c r="Z16"/>
      <c r="AA16"/>
      <c r="AB16"/>
      <c r="AC16"/>
      <c r="AD16"/>
      <c r="AE16"/>
      <c r="AF16"/>
      <c r="AG16"/>
    </row>
    <row r="17" spans="3:29" s="3" customFormat="1" ht="24.75" customHeight="1">
      <c r="C17" s="19" t="s">
        <v>0</v>
      </c>
      <c r="D17" s="155"/>
      <c r="E17" s="155"/>
      <c r="F17" s="155"/>
      <c r="G17" s="155"/>
      <c r="H17" s="155"/>
      <c r="I17" s="155"/>
      <c r="J17" s="155"/>
      <c r="K17" s="156"/>
      <c r="N17" s="51" t="s">
        <v>4</v>
      </c>
      <c r="Y17" s="52">
        <f ca="1">YEAR(NOW())-1</f>
        <v>2014</v>
      </c>
      <c r="Z17" s="53"/>
      <c r="AA17" s="53" t="s">
        <v>104</v>
      </c>
      <c r="AB17" s="53" t="s">
        <v>211</v>
      </c>
      <c r="AC17" s="13"/>
    </row>
    <row r="18" spans="3:29" s="3" customFormat="1" ht="24.75" customHeight="1">
      <c r="C18" s="19" t="s">
        <v>100</v>
      </c>
      <c r="D18" s="114"/>
      <c r="E18" s="98" t="s">
        <v>101</v>
      </c>
      <c r="F18" s="112"/>
      <c r="G18" s="18" t="s">
        <v>102</v>
      </c>
      <c r="H18" s="157"/>
      <c r="I18" s="155"/>
      <c r="J18" s="155"/>
      <c r="K18" s="156"/>
      <c r="N18" s="51" t="s">
        <v>5</v>
      </c>
      <c r="Y18" s="52">
        <f t="shared" ref="Y18:Y26" ca="1" si="0">Y17-1</f>
        <v>2013</v>
      </c>
      <c r="Z18" s="53"/>
      <c r="AA18" s="53" t="s">
        <v>105</v>
      </c>
      <c r="AB18" s="53" t="s">
        <v>212</v>
      </c>
      <c r="AC18" s="13"/>
    </row>
    <row r="19" spans="3:29" s="3" customFormat="1" ht="24.75" customHeight="1">
      <c r="C19" s="17" t="s">
        <v>386</v>
      </c>
      <c r="D19" s="7"/>
      <c r="E19" s="158"/>
      <c r="F19" s="159"/>
      <c r="G19" s="159"/>
      <c r="H19" s="159"/>
      <c r="I19" s="159"/>
      <c r="J19" s="159"/>
      <c r="K19" s="160"/>
      <c r="N19" s="51" t="s">
        <v>6</v>
      </c>
      <c r="Y19" s="52">
        <f t="shared" ca="1" si="0"/>
        <v>2012</v>
      </c>
      <c r="Z19" s="53"/>
      <c r="AA19" s="53" t="s">
        <v>106</v>
      </c>
      <c r="AB19" s="53" t="s">
        <v>213</v>
      </c>
      <c r="AC19" s="13"/>
    </row>
    <row r="20" spans="3:29" s="3" customFormat="1" ht="24.75" customHeight="1">
      <c r="C20" s="192" t="s">
        <v>377</v>
      </c>
      <c r="D20" s="193"/>
      <c r="E20" s="193"/>
      <c r="F20" s="194"/>
      <c r="G20" s="187"/>
      <c r="H20" s="188"/>
      <c r="I20" s="80"/>
      <c r="J20" s="76"/>
      <c r="K20" s="77"/>
      <c r="N20" s="51" t="s">
        <v>7</v>
      </c>
      <c r="Y20" s="52"/>
      <c r="Z20" s="53"/>
      <c r="AA20" s="53"/>
      <c r="AB20" s="53"/>
      <c r="AC20" s="13"/>
    </row>
    <row r="21" spans="3:29" s="3" customFormat="1" ht="24.75" customHeight="1" thickBot="1">
      <c r="C21" s="20" t="s">
        <v>330</v>
      </c>
      <c r="D21" s="21"/>
      <c r="E21" s="113"/>
      <c r="F21" s="22" t="s">
        <v>331</v>
      </c>
      <c r="G21" s="23"/>
      <c r="H21" s="21"/>
      <c r="I21" s="115"/>
      <c r="J21" s="5"/>
      <c r="K21" s="6"/>
      <c r="N21" s="51" t="s">
        <v>8</v>
      </c>
      <c r="Y21" s="52">
        <f ca="1">Y19-1</f>
        <v>2011</v>
      </c>
      <c r="Z21" s="53"/>
      <c r="AA21" s="53" t="s">
        <v>107</v>
      </c>
      <c r="AB21" s="53" t="s">
        <v>214</v>
      </c>
      <c r="AC21" s="13"/>
    </row>
    <row r="22" spans="3:29" s="3" customFormat="1" ht="24.75" customHeight="1" thickBot="1">
      <c r="C22" s="133"/>
      <c r="D22" s="133"/>
      <c r="E22" s="133"/>
      <c r="F22" s="133"/>
      <c r="G22" s="133"/>
      <c r="H22" s="133"/>
      <c r="I22" s="133"/>
      <c r="J22" s="133"/>
      <c r="K22" s="133"/>
      <c r="N22" s="51" t="s">
        <v>9</v>
      </c>
      <c r="Y22" s="52">
        <f t="shared" ca="1" si="0"/>
        <v>2010</v>
      </c>
      <c r="Z22" s="53"/>
      <c r="AA22" s="53" t="s">
        <v>108</v>
      </c>
      <c r="AB22" s="53" t="s">
        <v>215</v>
      </c>
      <c r="AC22" s="13"/>
    </row>
    <row r="23" spans="3:29" s="3" customFormat="1" ht="24.75" customHeight="1">
      <c r="C23" s="176" t="s">
        <v>419</v>
      </c>
      <c r="D23" s="177"/>
      <c r="E23" s="177"/>
      <c r="F23" s="177"/>
      <c r="G23" s="177"/>
      <c r="H23" s="177"/>
      <c r="I23" s="177"/>
      <c r="J23" s="177"/>
      <c r="K23" s="178"/>
      <c r="N23" s="51" t="s">
        <v>10</v>
      </c>
      <c r="Y23" s="52">
        <f t="shared" ca="1" si="0"/>
        <v>2009</v>
      </c>
      <c r="Z23" s="53"/>
      <c r="AA23" s="53" t="s">
        <v>109</v>
      </c>
      <c r="AB23" s="53" t="s">
        <v>216</v>
      </c>
      <c r="AC23" s="13"/>
    </row>
    <row r="24" spans="3:29" s="3" customFormat="1" ht="24.75" customHeight="1">
      <c r="C24" s="24" t="s">
        <v>92</v>
      </c>
      <c r="D24" s="157"/>
      <c r="E24" s="167"/>
      <c r="F24" s="25" t="s">
        <v>93</v>
      </c>
      <c r="G24" s="164"/>
      <c r="H24" s="165"/>
      <c r="I24" s="165"/>
      <c r="J24" s="165"/>
      <c r="K24" s="166"/>
      <c r="N24" s="51" t="s">
        <v>11</v>
      </c>
      <c r="Y24" s="52">
        <f ca="1">Y23-1</f>
        <v>2008</v>
      </c>
      <c r="Z24" s="53"/>
      <c r="AA24" s="53" t="s">
        <v>110</v>
      </c>
      <c r="AB24" s="53" t="s">
        <v>217</v>
      </c>
      <c r="AC24" s="13"/>
    </row>
    <row r="25" spans="3:29" s="3" customFormat="1" ht="24.75" customHeight="1">
      <c r="C25" s="41" t="s">
        <v>338</v>
      </c>
      <c r="D25" s="157"/>
      <c r="E25" s="167"/>
      <c r="F25" s="42"/>
      <c r="G25" s="7"/>
      <c r="H25" s="7"/>
      <c r="I25" s="7"/>
      <c r="J25" s="7"/>
      <c r="K25" s="8"/>
      <c r="N25" s="51" t="s">
        <v>12</v>
      </c>
      <c r="Y25" s="52">
        <f t="shared" ca="1" si="0"/>
        <v>2007</v>
      </c>
      <c r="Z25" s="53"/>
      <c r="AA25" s="53" t="s">
        <v>111</v>
      </c>
      <c r="AB25" s="53" t="s">
        <v>218</v>
      </c>
      <c r="AC25" s="13"/>
    </row>
    <row r="26" spans="3:29" s="3" customFormat="1" ht="24.75" customHeight="1">
      <c r="C26" s="26" t="s">
        <v>360</v>
      </c>
      <c r="D26" s="168"/>
      <c r="E26" s="189"/>
      <c r="F26" s="28" t="s">
        <v>362</v>
      </c>
      <c r="G26" s="168"/>
      <c r="H26" s="169"/>
      <c r="I26" s="169"/>
      <c r="J26" s="169"/>
      <c r="K26" s="170"/>
      <c r="N26" s="51" t="s">
        <v>13</v>
      </c>
      <c r="Y26" s="52">
        <f t="shared" ca="1" si="0"/>
        <v>2006</v>
      </c>
      <c r="Z26" s="53"/>
      <c r="AA26" s="53" t="s">
        <v>112</v>
      </c>
      <c r="AB26" s="53" t="s">
        <v>219</v>
      </c>
      <c r="AC26" s="13"/>
    </row>
    <row r="27" spans="3:29" s="3" customFormat="1" ht="24.75" customHeight="1" thickBot="1">
      <c r="C27" s="68" t="s">
        <v>361</v>
      </c>
      <c r="D27" s="161"/>
      <c r="E27" s="162"/>
      <c r="F27" s="162"/>
      <c r="G27" s="162"/>
      <c r="H27" s="162"/>
      <c r="I27" s="162"/>
      <c r="J27" s="162"/>
      <c r="K27" s="163"/>
      <c r="N27" s="51" t="s">
        <v>14</v>
      </c>
      <c r="Y27" s="53"/>
      <c r="Z27" s="53"/>
      <c r="AA27" s="53" t="s">
        <v>113</v>
      </c>
      <c r="AB27" s="53" t="s">
        <v>220</v>
      </c>
      <c r="AC27" s="13"/>
    </row>
    <row r="28" spans="3:29" s="3" customFormat="1" ht="24.75" customHeight="1" thickBot="1">
      <c r="C28" s="133"/>
      <c r="D28" s="133"/>
      <c r="E28" s="133"/>
      <c r="F28" s="133"/>
      <c r="G28" s="133"/>
      <c r="H28" s="133"/>
      <c r="I28" s="133"/>
      <c r="J28" s="133"/>
      <c r="K28" s="133"/>
      <c r="N28" s="51" t="s">
        <v>85</v>
      </c>
      <c r="Y28" s="53"/>
      <c r="Z28" s="53"/>
      <c r="AA28" s="53" t="s">
        <v>114</v>
      </c>
      <c r="AB28" s="53" t="s">
        <v>221</v>
      </c>
      <c r="AC28" s="13"/>
    </row>
    <row r="29" spans="3:29" s="3" customFormat="1" ht="24.75" customHeight="1">
      <c r="C29" s="60" t="s">
        <v>420</v>
      </c>
      <c r="D29" s="61"/>
      <c r="E29" s="61"/>
      <c r="F29" s="61"/>
      <c r="G29" s="61"/>
      <c r="H29" s="61"/>
      <c r="I29" s="61"/>
      <c r="J29" s="61"/>
      <c r="K29" s="62"/>
      <c r="N29" s="51" t="s">
        <v>15</v>
      </c>
      <c r="Y29" s="53"/>
      <c r="Z29" s="53"/>
      <c r="AA29" s="53" t="s">
        <v>115</v>
      </c>
      <c r="AB29" s="53" t="s">
        <v>222</v>
      </c>
      <c r="AC29" s="13"/>
    </row>
    <row r="30" spans="3:29" s="3" customFormat="1" ht="24.75" customHeight="1">
      <c r="C30" s="24" t="s">
        <v>92</v>
      </c>
      <c r="D30" s="157"/>
      <c r="E30" s="167"/>
      <c r="F30" s="25" t="s">
        <v>93</v>
      </c>
      <c r="G30" s="164"/>
      <c r="H30" s="165"/>
      <c r="I30" s="165"/>
      <c r="J30" s="165"/>
      <c r="K30" s="166"/>
      <c r="N30" s="51" t="s">
        <v>16</v>
      </c>
      <c r="Y30" s="53"/>
      <c r="Z30" s="53"/>
      <c r="AA30" s="53" t="s">
        <v>116</v>
      </c>
      <c r="AB30" s="53" t="s">
        <v>223</v>
      </c>
      <c r="AC30" s="13"/>
    </row>
    <row r="31" spans="3:29" s="3" customFormat="1" ht="24.75" customHeight="1">
      <c r="C31" s="26" t="s">
        <v>378</v>
      </c>
      <c r="D31" s="187"/>
      <c r="E31" s="188"/>
      <c r="F31" s="82" t="s">
        <v>379</v>
      </c>
      <c r="G31" s="82"/>
      <c r="H31" s="79"/>
      <c r="I31" s="83"/>
      <c r="J31" s="83"/>
      <c r="K31" s="128"/>
      <c r="N31" s="51" t="s">
        <v>17</v>
      </c>
      <c r="Y31" s="53"/>
      <c r="Z31" s="53"/>
      <c r="AA31" s="53" t="s">
        <v>117</v>
      </c>
      <c r="AB31" s="53" t="s">
        <v>224</v>
      </c>
      <c r="AC31" s="13"/>
    </row>
    <row r="32" spans="3:29" s="3" customFormat="1" ht="24.75" customHeight="1">
      <c r="C32" s="41" t="s">
        <v>338</v>
      </c>
      <c r="D32" s="157"/>
      <c r="E32" s="167"/>
      <c r="F32" s="42"/>
      <c r="G32" s="7"/>
      <c r="H32" s="7"/>
      <c r="I32" s="7"/>
      <c r="J32" s="7"/>
      <c r="K32" s="8"/>
      <c r="N32" s="51" t="s">
        <v>18</v>
      </c>
      <c r="Y32" s="53"/>
      <c r="Z32" s="53"/>
      <c r="AA32" s="53" t="s">
        <v>118</v>
      </c>
      <c r="AB32" s="53" t="s">
        <v>225</v>
      </c>
      <c r="AC32" s="13"/>
    </row>
    <row r="33" spans="3:29" s="3" customFormat="1" ht="24.75" customHeight="1">
      <c r="C33" s="26" t="s">
        <v>360</v>
      </c>
      <c r="D33" s="168"/>
      <c r="E33" s="189"/>
      <c r="F33" s="28" t="s">
        <v>362</v>
      </c>
      <c r="G33" s="168"/>
      <c r="H33" s="169"/>
      <c r="I33" s="169"/>
      <c r="J33" s="169"/>
      <c r="K33" s="170"/>
      <c r="L33" s="4"/>
      <c r="N33" s="51" t="s">
        <v>19</v>
      </c>
      <c r="Y33" s="53"/>
      <c r="Z33" s="53"/>
      <c r="AA33" s="53" t="s">
        <v>119</v>
      </c>
      <c r="AB33" s="53" t="s">
        <v>226</v>
      </c>
      <c r="AC33" s="13"/>
    </row>
    <row r="34" spans="3:29" s="3" customFormat="1" ht="24.75" customHeight="1">
      <c r="C34" s="69" t="s">
        <v>361</v>
      </c>
      <c r="D34" s="157"/>
      <c r="E34" s="155"/>
      <c r="F34" s="155"/>
      <c r="G34" s="155"/>
      <c r="H34" s="155"/>
      <c r="I34" s="155"/>
      <c r="J34" s="155"/>
      <c r="K34" s="156"/>
      <c r="L34" s="4"/>
      <c r="N34" s="51" t="s">
        <v>20</v>
      </c>
      <c r="Y34" s="54">
        <v>1</v>
      </c>
      <c r="Z34" s="54"/>
      <c r="AA34" s="53" t="s">
        <v>120</v>
      </c>
      <c r="AB34" s="53" t="s">
        <v>227</v>
      </c>
      <c r="AC34" s="13"/>
    </row>
    <row r="35" spans="3:29" s="3" customFormat="1" ht="24.75" customHeight="1">
      <c r="C35" s="110" t="s">
        <v>103</v>
      </c>
      <c r="D35" s="131"/>
      <c r="E35" s="198"/>
      <c r="F35" s="199"/>
      <c r="G35" s="199"/>
      <c r="H35" s="199"/>
      <c r="I35" s="199"/>
      <c r="J35" s="199"/>
      <c r="K35" s="200"/>
      <c r="L35" s="4"/>
      <c r="N35" s="51" t="s">
        <v>21</v>
      </c>
      <c r="Y35" s="54"/>
      <c r="Z35" s="54">
        <v>1</v>
      </c>
      <c r="AA35" s="53" t="s">
        <v>121</v>
      </c>
      <c r="AB35" s="53" t="s">
        <v>228</v>
      </c>
      <c r="AC35" s="13"/>
    </row>
    <row r="36" spans="3:29" s="3" customFormat="1" ht="24.75" customHeight="1" thickBot="1">
      <c r="C36" s="29" t="s">
        <v>100</v>
      </c>
      <c r="D36" s="132"/>
      <c r="E36" s="30" t="s">
        <v>101</v>
      </c>
      <c r="F36" s="113"/>
      <c r="G36" s="31" t="s">
        <v>102</v>
      </c>
      <c r="H36" s="161"/>
      <c r="I36" s="162"/>
      <c r="J36" s="162"/>
      <c r="K36" s="163"/>
      <c r="L36" s="4"/>
      <c r="N36" s="51" t="s">
        <v>22</v>
      </c>
      <c r="Y36" s="53"/>
      <c r="Z36" s="53"/>
      <c r="AA36" s="53" t="s">
        <v>122</v>
      </c>
      <c r="AB36" s="53" t="s">
        <v>229</v>
      </c>
      <c r="AC36" s="13"/>
    </row>
    <row r="37" spans="3:29" s="3" customFormat="1" ht="24.75" customHeight="1" thickBot="1">
      <c r="L37" s="4"/>
      <c r="N37" s="51" t="s">
        <v>23</v>
      </c>
      <c r="Y37" s="53"/>
      <c r="Z37" s="53"/>
      <c r="AA37" s="53" t="s">
        <v>123</v>
      </c>
      <c r="AB37" s="53" t="s">
        <v>230</v>
      </c>
      <c r="AC37" s="13"/>
    </row>
    <row r="38" spans="3:29" s="3" customFormat="1" ht="24.75" customHeight="1">
      <c r="C38" s="64" t="s">
        <v>358</v>
      </c>
      <c r="D38" s="65"/>
      <c r="E38" s="65"/>
      <c r="F38" s="65"/>
      <c r="G38" s="65"/>
      <c r="H38" s="65"/>
      <c r="I38" s="65"/>
      <c r="J38" s="65"/>
      <c r="K38" s="66"/>
      <c r="N38" s="51" t="s">
        <v>83</v>
      </c>
      <c r="Y38" s="15" t="s">
        <v>86</v>
      </c>
      <c r="Z38" s="53"/>
      <c r="AA38" s="53" t="s">
        <v>124</v>
      </c>
      <c r="AB38" s="53" t="s">
        <v>231</v>
      </c>
      <c r="AC38" s="13"/>
    </row>
    <row r="39" spans="3:29" s="3" customFormat="1" ht="24.75" customHeight="1" thickBot="1">
      <c r="C39" s="190" t="s">
        <v>340</v>
      </c>
      <c r="D39" s="191"/>
      <c r="E39" s="36"/>
      <c r="F39" s="9"/>
      <c r="G39" s="9"/>
      <c r="H39" s="9"/>
      <c r="I39" s="9"/>
      <c r="J39" s="9"/>
      <c r="K39" s="10"/>
      <c r="N39" s="51" t="s">
        <v>24</v>
      </c>
      <c r="Y39" s="15" t="s">
        <v>87</v>
      </c>
      <c r="Z39" s="53"/>
      <c r="AA39" s="53" t="s">
        <v>125</v>
      </c>
      <c r="AB39" s="53" t="s">
        <v>232</v>
      </c>
      <c r="AC39" s="13"/>
    </row>
    <row r="40" spans="3:29" s="3" customFormat="1" ht="24.75" customHeight="1">
      <c r="C40" s="100" t="s">
        <v>363</v>
      </c>
      <c r="D40" s="2"/>
      <c r="E40" s="2"/>
      <c r="F40" s="2"/>
      <c r="G40" s="2"/>
      <c r="H40" s="2"/>
      <c r="I40" s="2"/>
      <c r="J40" s="2"/>
      <c r="K40" s="2"/>
      <c r="N40" s="51" t="s">
        <v>25</v>
      </c>
      <c r="Y40" s="15" t="s">
        <v>88</v>
      </c>
      <c r="Z40" s="53"/>
      <c r="AA40" s="53" t="s">
        <v>126</v>
      </c>
      <c r="AB40" s="53" t="s">
        <v>233</v>
      </c>
      <c r="AC40" s="13"/>
    </row>
    <row r="41" spans="3:29" s="3" customFormat="1" ht="24.75" customHeight="1">
      <c r="K41" s="2"/>
      <c r="N41" s="16" t="s">
        <v>26</v>
      </c>
      <c r="Y41" s="15" t="s">
        <v>89</v>
      </c>
      <c r="Z41" s="53"/>
      <c r="AA41" s="53" t="s">
        <v>127</v>
      </c>
      <c r="AB41" s="53" t="s">
        <v>234</v>
      </c>
      <c r="AC41" s="13"/>
    </row>
    <row r="42" spans="3:29" s="3" customFormat="1" ht="24.75" customHeight="1">
      <c r="K42" s="2"/>
      <c r="N42" s="16" t="s">
        <v>27</v>
      </c>
      <c r="Y42" s="15" t="s">
        <v>90</v>
      </c>
      <c r="Z42" s="53"/>
      <c r="AA42" s="53" t="s">
        <v>128</v>
      </c>
      <c r="AB42" s="53" t="s">
        <v>235</v>
      </c>
      <c r="AC42" s="13"/>
    </row>
    <row r="43" spans="3:29" s="3" customFormat="1" ht="24.75" customHeight="1">
      <c r="K43" s="2"/>
      <c r="N43" s="16" t="s">
        <v>28</v>
      </c>
      <c r="Y43" s="15" t="s">
        <v>91</v>
      </c>
      <c r="Z43" s="53"/>
      <c r="AA43" s="53" t="s">
        <v>129</v>
      </c>
      <c r="AB43" s="53" t="s">
        <v>236</v>
      </c>
      <c r="AC43" s="13"/>
    </row>
    <row r="44" spans="3:29" s="3" customFormat="1" ht="212" customHeight="1">
      <c r="C44"/>
      <c r="D44"/>
      <c r="E44"/>
      <c r="F44"/>
      <c r="G44"/>
      <c r="H44"/>
      <c r="I44"/>
      <c r="J44"/>
      <c r="K44"/>
      <c r="N44" s="16" t="s">
        <v>29</v>
      </c>
      <c r="Y44" s="55"/>
      <c r="Z44" s="53"/>
      <c r="AA44" s="53" t="s">
        <v>130</v>
      </c>
      <c r="AB44" s="53" t="s">
        <v>237</v>
      </c>
      <c r="AC44" s="13"/>
    </row>
    <row r="45" spans="3:29" s="3" customFormat="1" ht="24.75" customHeight="1">
      <c r="C45" s="99"/>
      <c r="D45"/>
      <c r="E45"/>
      <c r="F45"/>
      <c r="G45"/>
      <c r="H45"/>
      <c r="I45"/>
      <c r="J45"/>
      <c r="K45"/>
      <c r="N45" s="16" t="s">
        <v>30</v>
      </c>
      <c r="Y45" s="55"/>
      <c r="Z45" s="53"/>
      <c r="AA45" s="53" t="s">
        <v>131</v>
      </c>
      <c r="AB45" s="53" t="s">
        <v>238</v>
      </c>
      <c r="AC45" s="13"/>
    </row>
    <row r="46" spans="3:29" ht="24" customHeight="1" thickBot="1">
      <c r="N46" s="16" t="s">
        <v>31</v>
      </c>
      <c r="Y46" s="55"/>
      <c r="Z46" s="55"/>
      <c r="AA46" s="55" t="s">
        <v>132</v>
      </c>
      <c r="AB46" s="55" t="s">
        <v>239</v>
      </c>
    </row>
    <row r="47" spans="3:29" ht="24" customHeight="1">
      <c r="C47" s="195" t="s">
        <v>421</v>
      </c>
      <c r="D47" s="196"/>
      <c r="E47" s="196"/>
      <c r="F47" s="196"/>
      <c r="G47" s="196"/>
      <c r="H47" s="196"/>
      <c r="I47" s="196"/>
      <c r="J47" s="196"/>
      <c r="K47" s="197"/>
      <c r="N47" s="16" t="s">
        <v>32</v>
      </c>
      <c r="Y47" s="55"/>
      <c r="Z47" s="55"/>
      <c r="AA47" s="55" t="s">
        <v>133</v>
      </c>
      <c r="AB47" s="55" t="s">
        <v>240</v>
      </c>
    </row>
    <row r="48" spans="3:29" ht="24" customHeight="1">
      <c r="C48" s="11"/>
      <c r="D48" s="7"/>
      <c r="E48" s="7"/>
      <c r="F48" s="7"/>
      <c r="G48" s="7"/>
      <c r="H48" s="7"/>
      <c r="I48" s="7"/>
      <c r="J48" s="7"/>
      <c r="K48" s="8"/>
      <c r="N48" s="16" t="s">
        <v>33</v>
      </c>
      <c r="Y48" s="15" t="s">
        <v>99</v>
      </c>
      <c r="Z48" s="55"/>
      <c r="AA48" s="55" t="s">
        <v>134</v>
      </c>
      <c r="AB48" s="55" t="s">
        <v>241</v>
      </c>
    </row>
    <row r="49" spans="3:29" ht="24" customHeight="1">
      <c r="C49" s="32" t="s">
        <v>97</v>
      </c>
      <c r="D49" s="116">
        <f ca="1">YEAR(TODAY())-1</f>
        <v>2014</v>
      </c>
      <c r="E49" s="71" t="s">
        <v>319</v>
      </c>
      <c r="F49" s="118">
        <f>G81</f>
        <v>0</v>
      </c>
      <c r="G49" s="7"/>
      <c r="H49" s="7"/>
      <c r="I49" s="7"/>
      <c r="J49" s="7"/>
      <c r="K49" s="8"/>
      <c r="N49" s="16" t="s">
        <v>34</v>
      </c>
      <c r="Y49" s="15" t="s">
        <v>94</v>
      </c>
      <c r="Z49" s="55"/>
      <c r="AA49" s="55" t="s">
        <v>135</v>
      </c>
      <c r="AB49" s="55" t="s">
        <v>242</v>
      </c>
    </row>
    <row r="50" spans="3:29" ht="24" customHeight="1">
      <c r="C50" s="33"/>
      <c r="D50" s="34"/>
      <c r="E50" s="27"/>
      <c r="F50" s="18"/>
      <c r="G50" s="7"/>
      <c r="H50" s="7"/>
      <c r="I50" s="7"/>
      <c r="J50" s="7"/>
      <c r="K50" s="8"/>
      <c r="N50" s="16" t="s">
        <v>35</v>
      </c>
      <c r="Y50" s="15" t="s">
        <v>95</v>
      </c>
      <c r="Z50" s="55"/>
      <c r="AA50" s="55" t="s">
        <v>136</v>
      </c>
      <c r="AB50" s="55" t="s">
        <v>243</v>
      </c>
      <c r="AC50"/>
    </row>
    <row r="51" spans="3:29" ht="24" customHeight="1" thickBot="1">
      <c r="C51" s="35" t="s">
        <v>329</v>
      </c>
      <c r="D51" s="111" t="s">
        <v>328</v>
      </c>
      <c r="E51" s="9"/>
      <c r="F51" s="9"/>
      <c r="G51" s="9"/>
      <c r="H51" s="9"/>
      <c r="I51" s="9"/>
      <c r="J51" s="9"/>
      <c r="K51" s="10"/>
      <c r="N51" s="16" t="s">
        <v>36</v>
      </c>
      <c r="Y51" s="15" t="s">
        <v>96</v>
      </c>
      <c r="Z51" s="55"/>
      <c r="AA51" s="55" t="s">
        <v>137</v>
      </c>
      <c r="AB51" s="55" t="s">
        <v>244</v>
      </c>
      <c r="AC51"/>
    </row>
    <row r="52" spans="3:29" ht="68" customHeight="1" thickBot="1">
      <c r="N52" s="16" t="s">
        <v>37</v>
      </c>
      <c r="Y52" s="15" t="s">
        <v>335</v>
      </c>
      <c r="Z52" s="55"/>
      <c r="AA52" s="55" t="s">
        <v>138</v>
      </c>
      <c r="AB52" s="55" t="s">
        <v>245</v>
      </c>
      <c r="AC52"/>
    </row>
    <row r="53" spans="3:29" ht="24" customHeight="1">
      <c r="C53" s="195" t="s">
        <v>422</v>
      </c>
      <c r="D53" s="196"/>
      <c r="E53" s="196"/>
      <c r="F53" s="196"/>
      <c r="G53" s="196"/>
      <c r="H53" s="196"/>
      <c r="I53" s="196"/>
      <c r="J53" s="196"/>
      <c r="K53" s="197"/>
      <c r="N53" s="16" t="s">
        <v>38</v>
      </c>
      <c r="Y53" s="15" t="s">
        <v>336</v>
      </c>
      <c r="Z53" s="55"/>
      <c r="AA53" s="55" t="s">
        <v>139</v>
      </c>
      <c r="AB53" s="55" t="s">
        <v>246</v>
      </c>
      <c r="AC53"/>
    </row>
    <row r="54" spans="3:29" ht="24" customHeight="1">
      <c r="C54" s="84"/>
      <c r="D54" s="85"/>
      <c r="E54" s="85"/>
      <c r="F54" s="85"/>
      <c r="G54" s="85"/>
      <c r="H54" s="85"/>
      <c r="I54" s="85"/>
      <c r="J54" s="85"/>
      <c r="K54" s="86"/>
      <c r="N54" s="16" t="s">
        <v>39</v>
      </c>
      <c r="Y54" s="15" t="s">
        <v>337</v>
      </c>
      <c r="Z54" s="55"/>
      <c r="AA54" s="55" t="s">
        <v>140</v>
      </c>
      <c r="AB54" s="55" t="s">
        <v>247</v>
      </c>
      <c r="AC54"/>
    </row>
    <row r="55" spans="3:29" ht="24" customHeight="1">
      <c r="C55" s="135" t="s">
        <v>318</v>
      </c>
      <c r="D55" s="136"/>
      <c r="E55" s="117">
        <v>0</v>
      </c>
      <c r="F55" s="102" t="s">
        <v>364</v>
      </c>
      <c r="G55" s="137">
        <f>E55*HLOOKUP(F55,$Z$133:$AB$137,2,0)</f>
        <v>0</v>
      </c>
      <c r="H55" s="137"/>
      <c r="I55" s="103" t="s">
        <v>319</v>
      </c>
      <c r="J55" s="85"/>
      <c r="K55" s="86"/>
      <c r="N55" s="16" t="s">
        <v>40</v>
      </c>
      <c r="Y55" s="55"/>
      <c r="Z55" s="55"/>
      <c r="AA55" s="55" t="s">
        <v>141</v>
      </c>
      <c r="AB55" s="55" t="s">
        <v>248</v>
      </c>
      <c r="AC55"/>
    </row>
    <row r="56" spans="3:29" ht="24" customHeight="1">
      <c r="C56" s="138" t="s">
        <v>320</v>
      </c>
      <c r="D56" s="139"/>
      <c r="E56" s="117">
        <v>0</v>
      </c>
      <c r="F56" s="103" t="s">
        <v>364</v>
      </c>
      <c r="G56" s="137">
        <f>E56*HLOOKUP(F56,$Z$133:$AB$137,3,0)</f>
        <v>0</v>
      </c>
      <c r="H56" s="137"/>
      <c r="I56" s="103" t="s">
        <v>319</v>
      </c>
      <c r="J56" s="85"/>
      <c r="K56" s="86"/>
      <c r="N56" s="16" t="s">
        <v>41</v>
      </c>
      <c r="Y56" s="55"/>
      <c r="Z56" s="55"/>
      <c r="AA56" s="55" t="s">
        <v>142</v>
      </c>
      <c r="AB56" s="55" t="s">
        <v>249</v>
      </c>
      <c r="AC56"/>
    </row>
    <row r="57" spans="3:29" ht="24" customHeight="1">
      <c r="C57" s="135" t="s">
        <v>322</v>
      </c>
      <c r="D57" s="136"/>
      <c r="E57" s="117">
        <v>0</v>
      </c>
      <c r="F57" s="102" t="s">
        <v>364</v>
      </c>
      <c r="G57" s="137">
        <f>E57*HLOOKUP(F57,$Z$133:$AB$137,5,0)</f>
        <v>0</v>
      </c>
      <c r="H57" s="137"/>
      <c r="I57" s="103" t="s">
        <v>319</v>
      </c>
      <c r="J57" s="85"/>
      <c r="K57" s="86"/>
      <c r="N57" s="16" t="s">
        <v>42</v>
      </c>
      <c r="Y57" s="55"/>
      <c r="Z57" s="55"/>
      <c r="AA57" s="55" t="s">
        <v>143</v>
      </c>
      <c r="AB57" s="55" t="s">
        <v>250</v>
      </c>
      <c r="AC57"/>
    </row>
    <row r="58" spans="3:29" ht="24" customHeight="1">
      <c r="C58" s="138" t="s">
        <v>383</v>
      </c>
      <c r="D58" s="139"/>
      <c r="E58" s="117">
        <v>0</v>
      </c>
      <c r="F58" s="102" t="s">
        <v>364</v>
      </c>
      <c r="G58" s="137">
        <f>E58*HLOOKUP(F58,$Z$133:$AB$138,6,0)</f>
        <v>0</v>
      </c>
      <c r="H58" s="137"/>
      <c r="I58" s="103" t="s">
        <v>319</v>
      </c>
      <c r="J58" s="85"/>
      <c r="K58" s="86"/>
      <c r="L58" s="1"/>
      <c r="N58" s="16" t="s">
        <v>43</v>
      </c>
      <c r="Y58" s="56" t="s">
        <v>367</v>
      </c>
      <c r="Z58" s="55"/>
      <c r="AA58" s="55" t="s">
        <v>144</v>
      </c>
      <c r="AB58" s="55" t="s">
        <v>251</v>
      </c>
      <c r="AC58"/>
    </row>
    <row r="59" spans="3:29" ht="24" customHeight="1">
      <c r="C59" s="138" t="s">
        <v>321</v>
      </c>
      <c r="D59" s="139"/>
      <c r="E59" s="117">
        <v>0</v>
      </c>
      <c r="F59" s="102" t="s">
        <v>364</v>
      </c>
      <c r="G59" s="137">
        <f>E59*HLOOKUP(F59,$Z$133:$AB$137,4,0)</f>
        <v>0</v>
      </c>
      <c r="H59" s="137"/>
      <c r="I59" s="103" t="s">
        <v>319</v>
      </c>
      <c r="J59" s="85"/>
      <c r="K59" s="86"/>
      <c r="L59" s="1"/>
      <c r="N59" s="16" t="s">
        <v>44</v>
      </c>
      <c r="Y59" s="72" t="s">
        <v>368</v>
      </c>
      <c r="Z59" s="55"/>
      <c r="AA59" s="55" t="s">
        <v>145</v>
      </c>
      <c r="AB59" s="55" t="s">
        <v>252</v>
      </c>
      <c r="AC59"/>
    </row>
    <row r="60" spans="3:29" ht="24" customHeight="1">
      <c r="C60" s="41" t="s">
        <v>353</v>
      </c>
      <c r="D60" s="104"/>
      <c r="E60" s="117">
        <v>0</v>
      </c>
      <c r="F60" s="103" t="s">
        <v>364</v>
      </c>
      <c r="G60" s="137">
        <f>E60*0.401</f>
        <v>0</v>
      </c>
      <c r="H60" s="137"/>
      <c r="I60" s="103" t="s">
        <v>319</v>
      </c>
      <c r="J60" s="85"/>
      <c r="K60" s="86"/>
      <c r="L60" s="1"/>
      <c r="N60" s="16" t="s">
        <v>45</v>
      </c>
      <c r="Y60" s="72" t="s">
        <v>426</v>
      </c>
      <c r="Z60" s="55"/>
      <c r="AA60" s="55" t="s">
        <v>146</v>
      </c>
      <c r="AB60" s="55" t="s">
        <v>253</v>
      </c>
      <c r="AC60"/>
    </row>
    <row r="61" spans="3:29" ht="24" customHeight="1">
      <c r="C61" s="41" t="s">
        <v>352</v>
      </c>
      <c r="D61" s="104"/>
      <c r="E61" s="117">
        <v>0</v>
      </c>
      <c r="F61" s="103" t="s">
        <v>364</v>
      </c>
      <c r="G61" s="137">
        <f>E61*0.2</f>
        <v>0</v>
      </c>
      <c r="H61" s="137"/>
      <c r="I61" s="103" t="s">
        <v>319</v>
      </c>
      <c r="J61" s="85"/>
      <c r="K61" s="86"/>
      <c r="L61" s="1"/>
      <c r="N61" s="16" t="s">
        <v>46</v>
      </c>
      <c r="Y61" s="55"/>
      <c r="Z61" s="55"/>
      <c r="AA61" s="55" t="s">
        <v>147</v>
      </c>
      <c r="AB61" s="55" t="s">
        <v>254</v>
      </c>
      <c r="AC61"/>
    </row>
    <row r="62" spans="3:29" ht="24" customHeight="1">
      <c r="C62" s="135" t="s">
        <v>323</v>
      </c>
      <c r="D62" s="136"/>
      <c r="E62" s="117">
        <v>0</v>
      </c>
      <c r="F62" s="103" t="s">
        <v>380</v>
      </c>
      <c r="G62" s="137">
        <f>E62*0.00082</f>
        <v>0</v>
      </c>
      <c r="H62" s="137"/>
      <c r="I62" s="103" t="s">
        <v>319</v>
      </c>
      <c r="J62" s="85"/>
      <c r="K62" s="86"/>
      <c r="L62" s="1"/>
      <c r="N62" s="16" t="s">
        <v>47</v>
      </c>
      <c r="Y62" s="55"/>
      <c r="Z62" s="55"/>
      <c r="AA62" s="55" t="s">
        <v>148</v>
      </c>
      <c r="AB62" s="55" t="s">
        <v>255</v>
      </c>
      <c r="AC62"/>
    </row>
    <row r="63" spans="3:29" ht="24" customHeight="1">
      <c r="C63" s="135" t="s">
        <v>412</v>
      </c>
      <c r="D63" s="136"/>
      <c r="E63" s="117">
        <v>0</v>
      </c>
      <c r="F63" s="103" t="s">
        <v>364</v>
      </c>
      <c r="G63" s="137">
        <f>E63*1.079</f>
        <v>0</v>
      </c>
      <c r="H63" s="137"/>
      <c r="I63" s="103" t="s">
        <v>319</v>
      </c>
      <c r="J63" s="85"/>
      <c r="K63" s="86"/>
      <c r="L63" s="1"/>
      <c r="N63" s="16" t="s">
        <v>48</v>
      </c>
      <c r="Y63" s="55"/>
      <c r="Z63" s="55"/>
      <c r="AA63" s="55" t="s">
        <v>149</v>
      </c>
      <c r="AB63" s="55" t="s">
        <v>256</v>
      </c>
      <c r="AC63"/>
    </row>
    <row r="64" spans="3:29" ht="24" customHeight="1">
      <c r="C64" s="135" t="s">
        <v>385</v>
      </c>
      <c r="D64" s="136"/>
      <c r="E64" s="117">
        <v>0</v>
      </c>
      <c r="F64" s="103" t="s">
        <v>380</v>
      </c>
      <c r="G64" s="137">
        <f>E64*0.00055</f>
        <v>0</v>
      </c>
      <c r="H64" s="137"/>
      <c r="I64" s="103" t="s">
        <v>319</v>
      </c>
      <c r="J64" s="85"/>
      <c r="K64" s="86"/>
      <c r="L64" s="1"/>
      <c r="N64" s="16" t="s">
        <v>49</v>
      </c>
      <c r="Y64" s="55"/>
      <c r="Z64" s="55"/>
      <c r="AA64" s="55" t="s">
        <v>150</v>
      </c>
      <c r="AB64" s="55" t="s">
        <v>257</v>
      </c>
      <c r="AC64"/>
    </row>
    <row r="65" spans="3:29" ht="24" customHeight="1">
      <c r="C65" s="140" t="s">
        <v>359</v>
      </c>
      <c r="D65" s="141"/>
      <c r="E65" s="117">
        <v>0</v>
      </c>
      <c r="F65" s="105" t="s">
        <v>365</v>
      </c>
      <c r="G65" s="137">
        <f>E65*0.187</f>
        <v>0</v>
      </c>
      <c r="H65" s="137"/>
      <c r="I65" s="105" t="s">
        <v>319</v>
      </c>
      <c r="K65" s="86"/>
      <c r="L65" s="1"/>
      <c r="N65" s="16" t="s">
        <v>50</v>
      </c>
      <c r="Y65" s="55"/>
      <c r="Z65" s="55"/>
      <c r="AA65" s="55" t="s">
        <v>151</v>
      </c>
      <c r="AB65" s="55" t="s">
        <v>258</v>
      </c>
      <c r="AC65"/>
    </row>
    <row r="66" spans="3:29" ht="24" customHeight="1">
      <c r="C66" s="138" t="s">
        <v>423</v>
      </c>
      <c r="D66" s="139"/>
      <c r="E66" s="117">
        <v>0</v>
      </c>
      <c r="F66" s="105" t="s">
        <v>366</v>
      </c>
      <c r="G66" s="137">
        <f>E66*0.187</f>
        <v>0</v>
      </c>
      <c r="H66" s="137"/>
      <c r="I66" s="105" t="s">
        <v>319</v>
      </c>
      <c r="J66" s="85"/>
      <c r="K66" s="86"/>
      <c r="L66" s="1"/>
      <c r="N66" s="130" t="s">
        <v>413</v>
      </c>
      <c r="Y66" s="55"/>
      <c r="Z66" s="55"/>
      <c r="AA66" s="55" t="s">
        <v>152</v>
      </c>
      <c r="AB66" s="55" t="s">
        <v>259</v>
      </c>
      <c r="AC66"/>
    </row>
    <row r="67" spans="3:29" ht="24" customHeight="1">
      <c r="C67" s="135" t="s">
        <v>424</v>
      </c>
      <c r="D67" s="136"/>
      <c r="E67" s="117">
        <v>0</v>
      </c>
      <c r="F67" s="102" t="s">
        <v>369</v>
      </c>
      <c r="G67" s="134">
        <f>IF(F67=Y67,E67*0.103,E67*0.027)</f>
        <v>0</v>
      </c>
      <c r="H67" s="134"/>
      <c r="I67" s="105" t="s">
        <v>319</v>
      </c>
      <c r="J67" s="85"/>
      <c r="K67" s="86"/>
      <c r="L67" s="1"/>
      <c r="N67" s="130" t="s">
        <v>414</v>
      </c>
      <c r="Y67" s="57" t="s">
        <v>369</v>
      </c>
      <c r="Z67" s="55"/>
      <c r="AA67" s="55" t="s">
        <v>153</v>
      </c>
      <c r="AB67" s="55" t="s">
        <v>260</v>
      </c>
      <c r="AC67"/>
    </row>
    <row r="68" spans="3:29" ht="24" customHeight="1">
      <c r="C68" s="151" t="s">
        <v>416</v>
      </c>
      <c r="D68" s="153"/>
      <c r="E68" s="117">
        <v>0</v>
      </c>
      <c r="F68" s="105" t="str">
        <f>IF(F69=$Y$60,"m3","t")</f>
        <v>t</v>
      </c>
      <c r="G68" s="134">
        <f>IF(F69=Y$59,E68*E69/10^4,E68*E69/42)</f>
        <v>0</v>
      </c>
      <c r="H68" s="134"/>
      <c r="I68" s="149" t="s">
        <v>319</v>
      </c>
      <c r="J68" s="85"/>
      <c r="K68" s="86"/>
      <c r="L68" s="1"/>
      <c r="N68" s="130" t="s">
        <v>415</v>
      </c>
      <c r="Y68" s="58" t="s">
        <v>370</v>
      </c>
      <c r="Z68" s="55"/>
      <c r="AA68" s="55" t="s">
        <v>154</v>
      </c>
      <c r="AB68" s="55" t="s">
        <v>261</v>
      </c>
      <c r="AC68"/>
    </row>
    <row r="69" spans="3:29" ht="24" customHeight="1">
      <c r="C69" s="152"/>
      <c r="D69" s="154"/>
      <c r="E69" s="117">
        <v>0</v>
      </c>
      <c r="F69" s="102" t="s">
        <v>367</v>
      </c>
      <c r="G69" s="134"/>
      <c r="H69" s="134"/>
      <c r="I69" s="150"/>
      <c r="J69" s="85"/>
      <c r="K69" s="86"/>
      <c r="L69" s="1"/>
      <c r="N69" s="16" t="s">
        <v>51</v>
      </c>
      <c r="Y69" s="55"/>
      <c r="Z69" s="55"/>
      <c r="AA69" s="55" t="s">
        <v>155</v>
      </c>
      <c r="AB69" s="55" t="s">
        <v>262</v>
      </c>
      <c r="AC69"/>
    </row>
    <row r="70" spans="3:29" ht="24" customHeight="1">
      <c r="C70" s="151" t="s">
        <v>416</v>
      </c>
      <c r="D70" s="153"/>
      <c r="E70" s="117">
        <v>0</v>
      </c>
      <c r="F70" s="105" t="str">
        <f>IF(F71=$Y$60,"m3","t")</f>
        <v>t</v>
      </c>
      <c r="G70" s="134">
        <f>IF(F71=Y$59,E70*E71/10^4,E70*E71/42)</f>
        <v>0</v>
      </c>
      <c r="H70" s="134"/>
      <c r="I70" s="149" t="s">
        <v>319</v>
      </c>
      <c r="J70" s="85"/>
      <c r="K70" s="86"/>
      <c r="L70" s="1"/>
      <c r="N70" s="16" t="s">
        <v>52</v>
      </c>
      <c r="Y70" s="55"/>
      <c r="Z70" s="55"/>
      <c r="AA70" s="14" t="s">
        <v>344</v>
      </c>
      <c r="AB70" s="14" t="s">
        <v>345</v>
      </c>
      <c r="AC70"/>
    </row>
    <row r="71" spans="3:29" ht="24" customHeight="1">
      <c r="C71" s="152"/>
      <c r="D71" s="154"/>
      <c r="E71" s="117">
        <v>0</v>
      </c>
      <c r="F71" s="102" t="s">
        <v>367</v>
      </c>
      <c r="G71" s="134"/>
      <c r="H71" s="134"/>
      <c r="I71" s="150"/>
      <c r="J71" s="85"/>
      <c r="K71" s="86"/>
      <c r="L71" s="1"/>
      <c r="N71" s="16" t="s">
        <v>53</v>
      </c>
      <c r="Y71" s="55"/>
      <c r="Z71" s="55"/>
      <c r="AA71" s="14" t="s">
        <v>342</v>
      </c>
      <c r="AB71" s="14" t="s">
        <v>343</v>
      </c>
      <c r="AC71"/>
    </row>
    <row r="72" spans="3:29" ht="24" customHeight="1">
      <c r="C72" s="151" t="s">
        <v>416</v>
      </c>
      <c r="D72" s="153"/>
      <c r="E72" s="117">
        <v>0</v>
      </c>
      <c r="F72" s="105" t="str">
        <f>IF(F73=$Y$60,"m3","t")</f>
        <v>t</v>
      </c>
      <c r="G72" s="134">
        <f>IF(F73=Y$59,E72*E73/10^4,E72*E73/42)</f>
        <v>0</v>
      </c>
      <c r="H72" s="134"/>
      <c r="I72" s="149" t="s">
        <v>319</v>
      </c>
      <c r="J72" s="85"/>
      <c r="K72" s="86"/>
      <c r="L72" s="1"/>
      <c r="N72" s="16" t="s">
        <v>54</v>
      </c>
      <c r="Y72" s="56" t="s">
        <v>340</v>
      </c>
      <c r="Z72" s="55"/>
      <c r="AA72" s="55" t="s">
        <v>156</v>
      </c>
      <c r="AB72" s="55" t="s">
        <v>263</v>
      </c>
      <c r="AC72"/>
    </row>
    <row r="73" spans="3:29" ht="24" customHeight="1">
      <c r="C73" s="152"/>
      <c r="D73" s="154"/>
      <c r="E73" s="117">
        <v>0</v>
      </c>
      <c r="F73" s="102" t="s">
        <v>367</v>
      </c>
      <c r="G73" s="134"/>
      <c r="H73" s="134"/>
      <c r="I73" s="150"/>
      <c r="J73" s="85"/>
      <c r="K73" s="86"/>
      <c r="L73" s="1"/>
      <c r="N73" s="16" t="s">
        <v>55</v>
      </c>
      <c r="Y73" s="56" t="s">
        <v>341</v>
      </c>
      <c r="Z73" s="55"/>
      <c r="AA73" s="55" t="s">
        <v>157</v>
      </c>
      <c r="AB73" s="55" t="s">
        <v>264</v>
      </c>
      <c r="AC73"/>
    </row>
    <row r="74" spans="3:29" ht="24" customHeight="1">
      <c r="C74" s="151" t="s">
        <v>416</v>
      </c>
      <c r="D74" s="153"/>
      <c r="E74" s="117">
        <v>0</v>
      </c>
      <c r="F74" s="105" t="str">
        <f>IF(F75=$Y$60,"m3","t")</f>
        <v>t</v>
      </c>
      <c r="G74" s="134">
        <f>IF(F75=Y$59,E74*E75/10^4,E74*E75/42)</f>
        <v>0</v>
      </c>
      <c r="H74" s="134"/>
      <c r="I74" s="149" t="s">
        <v>319</v>
      </c>
      <c r="J74" s="85"/>
      <c r="K74" s="86"/>
      <c r="L74" s="1"/>
      <c r="N74" s="16" t="s">
        <v>56</v>
      </c>
      <c r="Y74" s="55"/>
      <c r="Z74" s="55"/>
      <c r="AA74" s="55" t="s">
        <v>158</v>
      </c>
      <c r="AB74" s="55" t="s">
        <v>265</v>
      </c>
      <c r="AC74"/>
    </row>
    <row r="75" spans="3:29" ht="24" customHeight="1">
      <c r="C75" s="152"/>
      <c r="D75" s="154"/>
      <c r="E75" s="117">
        <v>0</v>
      </c>
      <c r="F75" s="102" t="s">
        <v>367</v>
      </c>
      <c r="G75" s="134"/>
      <c r="H75" s="134"/>
      <c r="I75" s="150"/>
      <c r="J75" s="85"/>
      <c r="K75" s="86"/>
      <c r="L75" s="1"/>
      <c r="N75" s="16" t="s">
        <v>57</v>
      </c>
      <c r="Y75" s="55"/>
      <c r="Z75" s="55"/>
      <c r="AA75" s="55"/>
      <c r="AB75" s="55"/>
      <c r="AC75"/>
    </row>
    <row r="76" spans="3:29" ht="24" customHeight="1">
      <c r="C76" s="151" t="s">
        <v>416</v>
      </c>
      <c r="D76" s="153"/>
      <c r="E76" s="117">
        <v>0</v>
      </c>
      <c r="F76" s="105" t="str">
        <f>IF(F77=$Y$60,"m3","t")</f>
        <v>t</v>
      </c>
      <c r="G76" s="134">
        <f>IF(F77=Y$59,E76*E77/10^4,E76*E77/42)</f>
        <v>0</v>
      </c>
      <c r="H76" s="134"/>
      <c r="I76" s="149" t="s">
        <v>319</v>
      </c>
      <c r="J76" s="85"/>
      <c r="K76" s="86"/>
      <c r="L76" s="1"/>
      <c r="N76" s="16" t="s">
        <v>58</v>
      </c>
      <c r="Y76" s="55"/>
      <c r="Z76" s="55"/>
      <c r="AA76" s="55" t="s">
        <v>159</v>
      </c>
      <c r="AB76" s="55" t="s">
        <v>266</v>
      </c>
      <c r="AC76"/>
    </row>
    <row r="77" spans="3:29" ht="24" customHeight="1">
      <c r="C77" s="152"/>
      <c r="D77" s="154"/>
      <c r="E77" s="117">
        <v>0</v>
      </c>
      <c r="F77" s="102" t="s">
        <v>367</v>
      </c>
      <c r="G77" s="134"/>
      <c r="H77" s="134"/>
      <c r="I77" s="150"/>
      <c r="J77" s="85"/>
      <c r="K77" s="86"/>
      <c r="L77" s="1"/>
      <c r="N77" s="16" t="s">
        <v>59</v>
      </c>
      <c r="Y77" s="56" t="s">
        <v>327</v>
      </c>
      <c r="Z77" s="55"/>
      <c r="AA77" s="55" t="s">
        <v>160</v>
      </c>
      <c r="AB77" s="55" t="s">
        <v>267</v>
      </c>
      <c r="AC77"/>
    </row>
    <row r="78" spans="3:29" ht="24" customHeight="1">
      <c r="C78" s="151" t="s">
        <v>416</v>
      </c>
      <c r="D78" s="153"/>
      <c r="E78" s="117">
        <v>0</v>
      </c>
      <c r="F78" s="105" t="str">
        <f>IF(F79=$Y$60,"m3","t")</f>
        <v>t</v>
      </c>
      <c r="G78" s="134">
        <f>IF(F79=Y$59,E78*E79/10^4,E78*E79/42)</f>
        <v>0</v>
      </c>
      <c r="H78" s="134"/>
      <c r="I78" s="149" t="s">
        <v>319</v>
      </c>
      <c r="J78" s="85"/>
      <c r="K78" s="86"/>
      <c r="N78" s="16" t="s">
        <v>60</v>
      </c>
      <c r="Y78" s="56" t="s">
        <v>328</v>
      </c>
      <c r="Z78" s="55"/>
      <c r="AA78" s="55" t="s">
        <v>161</v>
      </c>
      <c r="AB78" s="55" t="s">
        <v>268</v>
      </c>
      <c r="AC78"/>
    </row>
    <row r="79" spans="3:29" ht="24" customHeight="1">
      <c r="C79" s="152"/>
      <c r="D79" s="154"/>
      <c r="E79" s="117">
        <v>0</v>
      </c>
      <c r="F79" s="102" t="s">
        <v>367</v>
      </c>
      <c r="G79" s="134"/>
      <c r="H79" s="134"/>
      <c r="I79" s="150"/>
      <c r="J79" s="85"/>
      <c r="K79" s="86"/>
      <c r="N79" s="16" t="s">
        <v>61</v>
      </c>
      <c r="Y79" s="55"/>
      <c r="Z79" s="55"/>
      <c r="AA79" s="55" t="s">
        <v>162</v>
      </c>
      <c r="AB79" s="55" t="s">
        <v>269</v>
      </c>
      <c r="AC79"/>
    </row>
    <row r="80" spans="3:29" ht="24" customHeight="1">
      <c r="C80" s="84"/>
      <c r="D80" s="85"/>
      <c r="E80" s="85"/>
      <c r="F80" s="85"/>
      <c r="G80" s="148"/>
      <c r="H80" s="148"/>
      <c r="I80" s="85"/>
      <c r="J80" s="106"/>
      <c r="K80" s="107"/>
      <c r="N80" s="16" t="s">
        <v>62</v>
      </c>
      <c r="Y80" s="56" t="s">
        <v>324</v>
      </c>
      <c r="Z80" s="55"/>
      <c r="AA80" s="55" t="s">
        <v>163</v>
      </c>
      <c r="AB80" s="55" t="s">
        <v>270</v>
      </c>
      <c r="AC80"/>
    </row>
    <row r="81" spans="3:29" ht="32" customHeight="1" thickBot="1">
      <c r="C81" s="87" t="s">
        <v>382</v>
      </c>
      <c r="D81" s="88"/>
      <c r="E81" s="88"/>
      <c r="F81" s="89" t="str">
        <f>IF(G81&lt;=0,"Prima di stampare il modulo inserire i consumi per fonti!","")</f>
        <v>Prima di stampare il modulo inserire i consumi per fonti!</v>
      </c>
      <c r="G81" s="147">
        <f>SUM(G55:G79)</f>
        <v>0</v>
      </c>
      <c r="H81" s="147"/>
      <c r="I81" s="90" t="s">
        <v>319</v>
      </c>
      <c r="J81" s="108"/>
      <c r="K81" s="109"/>
      <c r="N81" s="16" t="s">
        <v>63</v>
      </c>
      <c r="Y81" s="56" t="s">
        <v>325</v>
      </c>
      <c r="Z81" s="55"/>
      <c r="AA81" s="55" t="s">
        <v>164</v>
      </c>
      <c r="AB81" s="55" t="s">
        <v>271</v>
      </c>
      <c r="AC81"/>
    </row>
    <row r="82" spans="3:29" ht="68" customHeight="1">
      <c r="C82" s="145" t="s">
        <v>425</v>
      </c>
      <c r="D82" s="145"/>
      <c r="E82" s="145"/>
      <c r="F82" s="145"/>
      <c r="G82" s="145"/>
      <c r="H82" s="145"/>
      <c r="I82" s="145"/>
      <c r="J82" s="145"/>
      <c r="K82" s="145"/>
      <c r="N82" s="16" t="s">
        <v>64</v>
      </c>
      <c r="Y82" s="55"/>
      <c r="Z82" s="55"/>
      <c r="AA82" s="55" t="s">
        <v>165</v>
      </c>
      <c r="AB82" s="55" t="s">
        <v>272</v>
      </c>
      <c r="AC82"/>
    </row>
    <row r="83" spans="3:29" ht="24" customHeight="1">
      <c r="C83" s="37"/>
      <c r="D83" s="37"/>
      <c r="E83" s="37"/>
      <c r="F83" s="37"/>
      <c r="G83" s="37"/>
      <c r="H83" s="37"/>
      <c r="I83" s="37"/>
      <c r="J83" s="37"/>
      <c r="K83" s="37"/>
      <c r="N83" s="16" t="s">
        <v>84</v>
      </c>
      <c r="Y83" s="56" t="s">
        <v>326</v>
      </c>
      <c r="Z83" s="55"/>
      <c r="AA83" s="55" t="s">
        <v>166</v>
      </c>
      <c r="AB83" s="55" t="s">
        <v>273</v>
      </c>
      <c r="AC83"/>
    </row>
    <row r="84" spans="3:29" ht="32" customHeight="1">
      <c r="C84" s="37" t="s">
        <v>339</v>
      </c>
      <c r="D84" s="37"/>
      <c r="E84" s="38"/>
      <c r="F84" s="70" t="s">
        <v>98</v>
      </c>
      <c r="G84" s="146"/>
      <c r="H84" s="146"/>
      <c r="I84" s="37"/>
      <c r="J84" s="37"/>
      <c r="K84" s="37"/>
      <c r="N84" s="16" t="s">
        <v>65</v>
      </c>
      <c r="Y84" s="56" t="s">
        <v>325</v>
      </c>
      <c r="Z84" s="55"/>
      <c r="AA84" s="55" t="s">
        <v>167</v>
      </c>
      <c r="AB84" s="55" t="s">
        <v>274</v>
      </c>
      <c r="AC84"/>
    </row>
    <row r="85" spans="3:29" ht="27" customHeight="1">
      <c r="C85" s="37"/>
      <c r="D85" s="37"/>
      <c r="E85" s="37"/>
      <c r="F85" s="37"/>
      <c r="G85" s="37"/>
      <c r="H85" s="37"/>
      <c r="I85" s="37"/>
      <c r="J85" s="37"/>
      <c r="K85" s="37"/>
      <c r="N85" s="16" t="s">
        <v>66</v>
      </c>
      <c r="Y85" s="55"/>
      <c r="Z85" s="55"/>
      <c r="AA85" s="55" t="s">
        <v>168</v>
      </c>
      <c r="AB85" s="55" t="s">
        <v>275</v>
      </c>
      <c r="AC85"/>
    </row>
    <row r="86" spans="3:29" ht="24" customHeight="1">
      <c r="C86" s="37"/>
      <c r="D86" s="37"/>
      <c r="E86" s="37"/>
      <c r="F86" s="37" t="s">
        <v>381</v>
      </c>
      <c r="G86" s="37"/>
      <c r="H86" s="37"/>
      <c r="I86" s="37"/>
      <c r="N86" s="16" t="s">
        <v>67</v>
      </c>
      <c r="Y86" s="56" t="s">
        <v>324</v>
      </c>
      <c r="Z86" s="55"/>
      <c r="AA86" s="55" t="s">
        <v>169</v>
      </c>
      <c r="AB86" s="55" t="s">
        <v>276</v>
      </c>
      <c r="AC86"/>
    </row>
    <row r="87" spans="3:29" ht="24" customHeight="1" thickBot="1">
      <c r="C87" s="37"/>
      <c r="D87" s="37"/>
      <c r="E87" s="37"/>
      <c r="F87" s="37"/>
      <c r="G87" s="37"/>
      <c r="H87" s="37"/>
      <c r="I87" s="37"/>
      <c r="N87" s="16" t="s">
        <v>68</v>
      </c>
      <c r="Y87" s="56" t="s">
        <v>325</v>
      </c>
      <c r="Z87" s="55"/>
      <c r="AA87" s="55" t="s">
        <v>170</v>
      </c>
      <c r="AB87" s="55" t="s">
        <v>277</v>
      </c>
      <c r="AC87"/>
    </row>
    <row r="88" spans="3:29" ht="267" customHeight="1" thickTop="1" thickBot="1">
      <c r="C88" s="142" t="s">
        <v>417</v>
      </c>
      <c r="D88" s="143"/>
      <c r="E88" s="143"/>
      <c r="F88" s="143"/>
      <c r="G88" s="143"/>
      <c r="H88" s="143"/>
      <c r="I88" s="143"/>
      <c r="J88" s="143"/>
      <c r="K88" s="144"/>
      <c r="N88" s="16" t="s">
        <v>69</v>
      </c>
      <c r="Y88" s="55"/>
      <c r="Z88" s="55"/>
      <c r="AA88" s="55" t="s">
        <v>171</v>
      </c>
      <c r="AB88" s="55" t="s">
        <v>278</v>
      </c>
      <c r="AC88"/>
    </row>
    <row r="89" spans="3:29" ht="28" customHeight="1" thickTop="1">
      <c r="N89" s="16" t="s">
        <v>70</v>
      </c>
      <c r="Y89" s="55"/>
      <c r="Z89" s="55"/>
      <c r="AA89" s="55" t="s">
        <v>172</v>
      </c>
      <c r="AB89" s="55" t="s">
        <v>279</v>
      </c>
      <c r="AC89"/>
    </row>
    <row r="90" spans="3:29" ht="24" customHeight="1" thickBot="1">
      <c r="C90" s="59" t="s">
        <v>387</v>
      </c>
      <c r="N90" s="16" t="s">
        <v>71</v>
      </c>
      <c r="Y90" s="55"/>
      <c r="Z90" s="55"/>
      <c r="AA90" s="55" t="s">
        <v>173</v>
      </c>
      <c r="AB90" s="55" t="s">
        <v>280</v>
      </c>
      <c r="AC90"/>
    </row>
    <row r="91" spans="3:29" ht="93" customHeight="1">
      <c r="C91" s="119"/>
      <c r="D91" s="120"/>
      <c r="E91" s="120"/>
      <c r="F91" s="120"/>
      <c r="G91" s="120"/>
      <c r="H91" s="120"/>
      <c r="I91" s="120"/>
      <c r="J91" s="120"/>
      <c r="K91" s="121"/>
      <c r="N91" s="16" t="s">
        <v>72</v>
      </c>
      <c r="Y91" s="55"/>
      <c r="Z91" s="55"/>
      <c r="AA91" s="55" t="s">
        <v>174</v>
      </c>
      <c r="AB91" s="55" t="s">
        <v>281</v>
      </c>
      <c r="AC91"/>
    </row>
    <row r="92" spans="3:29" ht="24" customHeight="1">
      <c r="C92" s="122"/>
      <c r="D92" s="123"/>
      <c r="E92" s="123"/>
      <c r="F92" s="123"/>
      <c r="G92" s="123"/>
      <c r="H92" s="123"/>
      <c r="I92" s="123"/>
      <c r="J92" s="123"/>
      <c r="K92" s="124"/>
      <c r="N92" s="16" t="s">
        <v>73</v>
      </c>
      <c r="Y92" s="63" t="s">
        <v>346</v>
      </c>
      <c r="Z92" s="55"/>
      <c r="AA92" s="55" t="s">
        <v>175</v>
      </c>
      <c r="AB92" s="55" t="s">
        <v>282</v>
      </c>
      <c r="AC92"/>
    </row>
    <row r="93" spans="3:29" ht="24" customHeight="1">
      <c r="C93" s="122"/>
      <c r="D93" s="123"/>
      <c r="E93" s="123"/>
      <c r="F93" s="123"/>
      <c r="G93" s="123"/>
      <c r="H93" s="123"/>
      <c r="I93" s="123"/>
      <c r="J93" s="123"/>
      <c r="K93" s="124"/>
      <c r="N93" s="16" t="s">
        <v>74</v>
      </c>
      <c r="Y93" s="63" t="s">
        <v>348</v>
      </c>
      <c r="Z93" s="55"/>
      <c r="AA93" s="55" t="s">
        <v>176</v>
      </c>
      <c r="AB93" s="55" t="s">
        <v>283</v>
      </c>
      <c r="AC93"/>
    </row>
    <row r="94" spans="3:29" ht="24" customHeight="1">
      <c r="C94" s="122"/>
      <c r="D94" s="123"/>
      <c r="E94" s="123"/>
      <c r="F94" s="123"/>
      <c r="G94" s="123"/>
      <c r="H94" s="123"/>
      <c r="I94" s="123"/>
      <c r="J94" s="123"/>
      <c r="K94" s="124"/>
      <c r="N94" s="16" t="s">
        <v>75</v>
      </c>
      <c r="Y94" s="63" t="s">
        <v>347</v>
      </c>
      <c r="Z94" s="55"/>
      <c r="AA94" s="55" t="s">
        <v>177</v>
      </c>
      <c r="AB94" s="55" t="s">
        <v>284</v>
      </c>
      <c r="AC94"/>
    </row>
    <row r="95" spans="3:29" ht="24" customHeight="1">
      <c r="C95" s="122"/>
      <c r="D95" s="123"/>
      <c r="E95" s="123"/>
      <c r="F95" s="123"/>
      <c r="G95" s="123"/>
      <c r="H95" s="123"/>
      <c r="I95" s="123"/>
      <c r="J95" s="123"/>
      <c r="K95" s="124"/>
      <c r="N95" s="16" t="s">
        <v>76</v>
      </c>
      <c r="Y95" s="63" t="s">
        <v>349</v>
      </c>
      <c r="Z95" s="55"/>
      <c r="AA95" s="55" t="s">
        <v>178</v>
      </c>
      <c r="AB95" s="55" t="s">
        <v>285</v>
      </c>
      <c r="AC95"/>
    </row>
    <row r="96" spans="3:29" ht="24" customHeight="1">
      <c r="C96" s="122"/>
      <c r="D96" s="123"/>
      <c r="E96" s="123"/>
      <c r="F96" s="123"/>
      <c r="G96" s="123"/>
      <c r="H96" s="123"/>
      <c r="I96" s="123"/>
      <c r="J96" s="123"/>
      <c r="K96" s="124"/>
      <c r="N96" s="16" t="s">
        <v>77</v>
      </c>
      <c r="Y96" s="63" t="s">
        <v>350</v>
      </c>
      <c r="Z96" s="55"/>
      <c r="AA96" s="55" t="s">
        <v>179</v>
      </c>
      <c r="AB96" s="55" t="s">
        <v>286</v>
      </c>
      <c r="AC96"/>
    </row>
    <row r="97" spans="3:29" ht="24" customHeight="1">
      <c r="C97" s="122"/>
      <c r="D97" s="123"/>
      <c r="E97" s="123"/>
      <c r="F97" s="123"/>
      <c r="G97" s="123"/>
      <c r="H97" s="123"/>
      <c r="I97" s="123"/>
      <c r="J97" s="123"/>
      <c r="K97" s="124"/>
      <c r="N97" s="16" t="s">
        <v>78</v>
      </c>
      <c r="Y97" s="63" t="s">
        <v>351</v>
      </c>
      <c r="Z97" s="55"/>
      <c r="AA97" s="55" t="s">
        <v>180</v>
      </c>
      <c r="AB97" s="55" t="s">
        <v>287</v>
      </c>
      <c r="AC97"/>
    </row>
    <row r="98" spans="3:29" ht="24" customHeight="1">
      <c r="C98" s="122"/>
      <c r="D98" s="123"/>
      <c r="E98" s="123"/>
      <c r="F98" s="123"/>
      <c r="G98" s="123"/>
      <c r="H98" s="123"/>
      <c r="I98" s="123"/>
      <c r="J98" s="123"/>
      <c r="K98" s="124"/>
      <c r="N98" s="16" t="s">
        <v>79</v>
      </c>
      <c r="Y98" s="55"/>
      <c r="Z98" s="55"/>
      <c r="AA98" s="55" t="s">
        <v>181</v>
      </c>
      <c r="AB98" s="55" t="s">
        <v>288</v>
      </c>
      <c r="AC98"/>
    </row>
    <row r="99" spans="3:29" ht="24" customHeight="1">
      <c r="C99" s="122"/>
      <c r="D99" s="123"/>
      <c r="E99" s="123"/>
      <c r="F99" s="123"/>
      <c r="G99" s="123"/>
      <c r="H99" s="123"/>
      <c r="I99" s="123"/>
      <c r="J99" s="123"/>
      <c r="K99" s="124"/>
      <c r="N99" s="16" t="s">
        <v>80</v>
      </c>
      <c r="Y99" s="55"/>
      <c r="Z99" s="55"/>
      <c r="AA99" s="55" t="s">
        <v>182</v>
      </c>
      <c r="AB99" s="55" t="s">
        <v>289</v>
      </c>
      <c r="AC99"/>
    </row>
    <row r="100" spans="3:29" ht="24" customHeight="1" thickBot="1">
      <c r="C100" s="125"/>
      <c r="D100" s="126"/>
      <c r="E100" s="126"/>
      <c r="F100" s="126"/>
      <c r="G100" s="126"/>
      <c r="H100" s="126"/>
      <c r="I100" s="126"/>
      <c r="J100" s="126"/>
      <c r="K100" s="127"/>
      <c r="N100" s="16" t="s">
        <v>81</v>
      </c>
      <c r="Y100" s="72" t="s">
        <v>364</v>
      </c>
      <c r="Z100" s="55"/>
      <c r="AA100" s="55" t="s">
        <v>183</v>
      </c>
      <c r="AB100" s="55" t="s">
        <v>290</v>
      </c>
      <c r="AC100"/>
    </row>
    <row r="101" spans="3:29" ht="24" customHeight="1">
      <c r="N101" s="16" t="s">
        <v>82</v>
      </c>
      <c r="Y101" s="72" t="s">
        <v>372</v>
      </c>
      <c r="Z101" s="55"/>
      <c r="AA101" s="55" t="s">
        <v>184</v>
      </c>
      <c r="AB101" s="55" t="s">
        <v>291</v>
      </c>
      <c r="AC101"/>
    </row>
    <row r="102" spans="3:29" ht="16">
      <c r="Y102" s="72" t="s">
        <v>373</v>
      </c>
      <c r="Z102" s="55"/>
      <c r="AA102" s="55" t="s">
        <v>185</v>
      </c>
      <c r="AB102" s="55" t="s">
        <v>292</v>
      </c>
      <c r="AC102"/>
    </row>
    <row r="103" spans="3:29">
      <c r="Y103" s="55"/>
      <c r="Z103" s="55"/>
      <c r="AA103" s="55" t="s">
        <v>186</v>
      </c>
      <c r="AB103" s="55" t="s">
        <v>293</v>
      </c>
      <c r="AC103"/>
    </row>
    <row r="104" spans="3:29">
      <c r="Z104" s="55"/>
      <c r="AA104" s="55" t="s">
        <v>187</v>
      </c>
      <c r="AB104" s="55" t="s">
        <v>294</v>
      </c>
      <c r="AC104"/>
    </row>
    <row r="105" spans="3:29">
      <c r="Y105" s="55"/>
      <c r="Z105" s="55"/>
      <c r="AA105" s="55" t="s">
        <v>188</v>
      </c>
      <c r="AB105" s="55" t="s">
        <v>295</v>
      </c>
      <c r="AC105"/>
    </row>
    <row r="106" spans="3:29">
      <c r="Y106" s="55"/>
      <c r="Z106" s="55"/>
      <c r="AA106" s="55" t="s">
        <v>189</v>
      </c>
      <c r="AB106" s="55" t="s">
        <v>296</v>
      </c>
      <c r="AC106"/>
    </row>
    <row r="107" spans="3:29">
      <c r="Y107" s="55"/>
      <c r="Z107" s="55"/>
      <c r="AA107" s="55" t="s">
        <v>190</v>
      </c>
      <c r="AB107" s="55" t="s">
        <v>297</v>
      </c>
      <c r="AC107"/>
    </row>
    <row r="108" spans="3:29">
      <c r="Y108" s="55"/>
      <c r="Z108" s="55"/>
      <c r="AA108" s="55" t="s">
        <v>191</v>
      </c>
      <c r="AB108" s="55" t="s">
        <v>298</v>
      </c>
      <c r="AC108"/>
    </row>
    <row r="109" spans="3:29">
      <c r="Y109" s="55"/>
      <c r="Z109" s="55"/>
      <c r="AA109" s="55" t="s">
        <v>192</v>
      </c>
      <c r="AB109" s="55" t="s">
        <v>299</v>
      </c>
      <c r="AC109"/>
    </row>
    <row r="110" spans="3:29">
      <c r="Y110" s="55"/>
      <c r="Z110" s="55"/>
      <c r="AA110" s="55" t="s">
        <v>193</v>
      </c>
      <c r="AB110" s="55" t="s">
        <v>300</v>
      </c>
      <c r="AC110"/>
    </row>
    <row r="111" spans="3:29">
      <c r="Y111" s="55"/>
      <c r="Z111" s="55"/>
      <c r="AA111" s="55" t="s">
        <v>194</v>
      </c>
      <c r="AB111" s="55" t="s">
        <v>301</v>
      </c>
      <c r="AC111"/>
    </row>
    <row r="112" spans="3:29">
      <c r="Y112" s="55"/>
      <c r="Z112" s="55"/>
      <c r="AA112" s="55" t="s">
        <v>195</v>
      </c>
      <c r="AB112" s="55" t="s">
        <v>302</v>
      </c>
      <c r="AC112"/>
    </row>
    <row r="113" spans="25:29">
      <c r="Y113" s="55"/>
      <c r="Z113" s="55"/>
      <c r="AA113" s="55" t="s">
        <v>196</v>
      </c>
      <c r="AB113" s="55" t="s">
        <v>303</v>
      </c>
      <c r="AC113"/>
    </row>
    <row r="114" spans="25:29">
      <c r="Y114" s="55"/>
      <c r="Z114" s="55"/>
      <c r="AA114" s="55" t="s">
        <v>197</v>
      </c>
      <c r="AB114" s="55" t="s">
        <v>304</v>
      </c>
      <c r="AC114"/>
    </row>
    <row r="115" spans="25:29">
      <c r="Y115" s="55"/>
      <c r="Z115" s="55"/>
      <c r="AA115" s="55" t="s">
        <v>198</v>
      </c>
      <c r="AB115" s="55" t="s">
        <v>305</v>
      </c>
      <c r="AC115"/>
    </row>
    <row r="116" spans="25:29">
      <c r="Y116" s="55"/>
      <c r="Z116" s="55"/>
      <c r="AA116" s="55" t="s">
        <v>199</v>
      </c>
      <c r="AB116" s="55" t="s">
        <v>306</v>
      </c>
      <c r="AC116"/>
    </row>
    <row r="117" spans="25:29">
      <c r="Y117" s="55"/>
      <c r="Z117" s="55"/>
      <c r="AA117" s="55" t="s">
        <v>200</v>
      </c>
      <c r="AB117" s="55" t="s">
        <v>307</v>
      </c>
      <c r="AC117"/>
    </row>
    <row r="118" spans="25:29">
      <c r="Y118" s="55"/>
      <c r="Z118" s="55"/>
      <c r="AA118" s="55" t="s">
        <v>201</v>
      </c>
      <c r="AB118" s="55" t="s">
        <v>308</v>
      </c>
      <c r="AC118"/>
    </row>
    <row r="119" spans="25:29">
      <c r="Y119" s="55"/>
      <c r="Z119" s="55"/>
      <c r="AA119" s="55" t="s">
        <v>202</v>
      </c>
      <c r="AB119" s="55" t="s">
        <v>309</v>
      </c>
      <c r="AC119"/>
    </row>
    <row r="120" spans="25:29">
      <c r="Y120" s="55"/>
      <c r="Z120" s="55"/>
      <c r="AA120" s="55" t="s">
        <v>203</v>
      </c>
      <c r="AB120" s="55" t="s">
        <v>310</v>
      </c>
      <c r="AC120"/>
    </row>
    <row r="121" spans="25:29">
      <c r="Y121" s="55"/>
      <c r="Z121" s="55"/>
      <c r="AA121" s="55" t="s">
        <v>204</v>
      </c>
      <c r="AB121" s="55" t="s">
        <v>311</v>
      </c>
      <c r="AC121"/>
    </row>
    <row r="122" spans="25:29">
      <c r="Y122" s="55"/>
      <c r="Z122" s="55"/>
      <c r="AA122" s="55" t="s">
        <v>205</v>
      </c>
      <c r="AB122" s="55" t="s">
        <v>312</v>
      </c>
      <c r="AC122"/>
    </row>
    <row r="123" spans="25:29">
      <c r="Y123" s="55"/>
      <c r="Z123" s="55"/>
      <c r="AA123" s="55" t="s">
        <v>206</v>
      </c>
      <c r="AB123" s="55" t="s">
        <v>313</v>
      </c>
      <c r="AC123"/>
    </row>
    <row r="124" spans="25:29">
      <c r="Y124" s="55"/>
      <c r="Z124" s="55"/>
      <c r="AA124" s="55" t="s">
        <v>207</v>
      </c>
      <c r="AB124" s="55" t="s">
        <v>314</v>
      </c>
      <c r="AC124"/>
    </row>
    <row r="125" spans="25:29">
      <c r="Y125" s="55"/>
      <c r="Z125" s="55"/>
      <c r="AA125" s="55" t="s">
        <v>208</v>
      </c>
      <c r="AB125" s="55" t="s">
        <v>315</v>
      </c>
      <c r="AC125"/>
    </row>
    <row r="126" spans="25:29">
      <c r="AA126" s="55" t="s">
        <v>209</v>
      </c>
      <c r="AB126" s="55" t="s">
        <v>316</v>
      </c>
      <c r="AC126"/>
    </row>
    <row r="127" spans="25:29">
      <c r="AA127" s="55" t="s">
        <v>210</v>
      </c>
      <c r="AB127" s="55" t="s">
        <v>317</v>
      </c>
      <c r="AC127"/>
    </row>
    <row r="132" spans="25:28">
      <c r="Y132" s="73" t="s">
        <v>374</v>
      </c>
      <c r="Z132" s="73"/>
      <c r="AA132" s="73"/>
      <c r="AB132" s="73"/>
    </row>
    <row r="133" spans="25:28">
      <c r="Y133" s="73"/>
      <c r="Z133" s="73" t="s">
        <v>364</v>
      </c>
      <c r="AA133" s="73" t="s">
        <v>372</v>
      </c>
      <c r="AB133" s="73" t="s">
        <v>371</v>
      </c>
    </row>
    <row r="134" spans="25:28">
      <c r="Y134" s="73" t="s">
        <v>318</v>
      </c>
      <c r="Z134" s="73">
        <v>1.0169999999999999</v>
      </c>
      <c r="AA134" s="73">
        <f>Z134*0.844/1000</f>
        <v>8.5834799999999988E-4</v>
      </c>
      <c r="AB134" s="73"/>
    </row>
    <row r="135" spans="25:28">
      <c r="Y135" s="73" t="s">
        <v>320</v>
      </c>
      <c r="Z135" s="73">
        <v>1.01</v>
      </c>
      <c r="AA135" s="73"/>
      <c r="AB135" s="73"/>
    </row>
    <row r="136" spans="25:28">
      <c r="Y136" s="73" t="s">
        <v>321</v>
      </c>
      <c r="Z136" s="73">
        <v>1.099</v>
      </c>
      <c r="AA136" s="73">
        <f>Z136/2000</f>
        <v>5.4949999999999997E-4</v>
      </c>
      <c r="AB136" s="73">
        <f>Z136/500</f>
        <v>2.1979999999999999E-3</v>
      </c>
    </row>
    <row r="137" spans="25:28">
      <c r="Y137" s="73" t="s">
        <v>322</v>
      </c>
      <c r="Z137" s="73">
        <v>1.0509999999999999</v>
      </c>
      <c r="AA137" s="73">
        <f>Z137*0.7407/1000</f>
        <v>7.7847569999999996E-4</v>
      </c>
      <c r="AB137" s="73"/>
    </row>
    <row r="138" spans="25:28">
      <c r="Y138" s="101" t="s">
        <v>384</v>
      </c>
      <c r="Z138" s="101">
        <v>0.88</v>
      </c>
      <c r="AA138" s="78">
        <f>Z138*0.9/1000</f>
        <v>7.9200000000000006E-4</v>
      </c>
      <c r="AB138" s="101"/>
    </row>
    <row r="143" spans="25:28">
      <c r="Y143" s="81" t="s">
        <v>324</v>
      </c>
    </row>
    <row r="144" spans="25:28">
      <c r="Y144" s="81" t="s">
        <v>325</v>
      </c>
    </row>
    <row r="147" spans="25:25">
      <c r="Y147" s="91" t="s">
        <v>326</v>
      </c>
    </row>
    <row r="148" spans="25:25">
      <c r="Y148" s="91" t="s">
        <v>325</v>
      </c>
    </row>
    <row r="163" spans="25:27">
      <c r="Y163" t="s">
        <v>389</v>
      </c>
      <c r="Z163" t="s">
        <v>390</v>
      </c>
    </row>
    <row r="164" spans="25:27">
      <c r="Y164" t="s">
        <v>391</v>
      </c>
      <c r="Z164">
        <v>0.67600000000000005</v>
      </c>
    </row>
    <row r="165" spans="25:27">
      <c r="Y165" t="s">
        <v>392</v>
      </c>
      <c r="Z165">
        <f>AVERAGE(0.411,0.733)</f>
        <v>0.57199999999999995</v>
      </c>
    </row>
    <row r="166" spans="25:27">
      <c r="Y166" t="s">
        <v>393</v>
      </c>
      <c r="Z166">
        <v>0.47799999999999998</v>
      </c>
    </row>
    <row r="167" spans="25:27">
      <c r="Y167" t="s">
        <v>394</v>
      </c>
      <c r="Z167">
        <f>AVERAGE(0.251,0.502)</f>
        <v>0.3765</v>
      </c>
    </row>
    <row r="168" spans="25:27">
      <c r="Y168" t="s">
        <v>395</v>
      </c>
      <c r="Z168">
        <f>AVERAGE(0.134,0.251 )</f>
        <v>0.1925</v>
      </c>
      <c r="AA168" s="14" t="s">
        <v>411</v>
      </c>
    </row>
    <row r="169" spans="25:27">
      <c r="Y169" t="s">
        <v>396</v>
      </c>
      <c r="Z169">
        <f>AVERAGE(0.191,0.215)</f>
        <v>0.20300000000000001</v>
      </c>
    </row>
    <row r="170" spans="25:27">
      <c r="Y170" t="s">
        <v>397</v>
      </c>
      <c r="Z170">
        <f>AVERAGE(0.186, 0.33)</f>
        <v>0.25800000000000001</v>
      </c>
    </row>
    <row r="171" spans="25:27">
      <c r="Y171" t="s">
        <v>398</v>
      </c>
      <c r="Z171">
        <f>AVERAGE(0.382,0.401 )</f>
        <v>0.39150000000000001</v>
      </c>
    </row>
    <row r="172" spans="25:27">
      <c r="Y172" t="s">
        <v>399</v>
      </c>
      <c r="Z172">
        <v>0.95499999999999996</v>
      </c>
    </row>
    <row r="173" spans="25:27">
      <c r="Y173" t="s">
        <v>400</v>
      </c>
      <c r="Z173">
        <v>1.01</v>
      </c>
    </row>
    <row r="174" spans="25:27">
      <c r="Y174" t="s">
        <v>401</v>
      </c>
      <c r="Z174">
        <v>1.0509999999999999</v>
      </c>
    </row>
    <row r="175" spans="25:27">
      <c r="Y175" t="s">
        <v>402</v>
      </c>
      <c r="Z175">
        <v>0.95499999999999996</v>
      </c>
    </row>
    <row r="176" spans="25:27">
      <c r="Y176" t="s">
        <v>403</v>
      </c>
      <c r="Z176">
        <v>1.099</v>
      </c>
    </row>
    <row r="177" spans="25:27">
      <c r="Y177" t="s">
        <v>404</v>
      </c>
      <c r="Z177">
        <v>1.1259999999999999</v>
      </c>
      <c r="AA177" s="14">
        <f>Z177*0.76</f>
        <v>0.85575999999999997</v>
      </c>
    </row>
    <row r="178" spans="25:27">
      <c r="Y178" t="s">
        <v>405</v>
      </c>
      <c r="Z178">
        <v>1.079</v>
      </c>
    </row>
    <row r="179" spans="25:27">
      <c r="Y179" t="s">
        <v>406</v>
      </c>
      <c r="Z179">
        <v>0.33</v>
      </c>
    </row>
    <row r="180" spans="25:27">
      <c r="Y180" t="s">
        <v>407</v>
      </c>
      <c r="Z180">
        <v>0.40100000000000002</v>
      </c>
    </row>
    <row r="181" spans="25:27">
      <c r="Y181" t="s">
        <v>408</v>
      </c>
      <c r="Z181">
        <f>AVERAGE( 0.177,0.256)</f>
        <v>0.2165</v>
      </c>
    </row>
    <row r="182" spans="25:27">
      <c r="Y182"/>
      <c r="Z182"/>
    </row>
    <row r="183" spans="25:27">
      <c r="Y183" t="s">
        <v>409</v>
      </c>
      <c r="Z183"/>
    </row>
    <row r="184" spans="25:27">
      <c r="Y184" t="s">
        <v>410</v>
      </c>
      <c r="Z184"/>
    </row>
  </sheetData>
  <sheetProtection password="C73E" sheet="1" objects="1" scenarios="1" selectLockedCells="1"/>
  <mergeCells count="85">
    <mergeCell ref="I68:I69"/>
    <mergeCell ref="I70:I71"/>
    <mergeCell ref="G74:H75"/>
    <mergeCell ref="I74:I75"/>
    <mergeCell ref="C68:C69"/>
    <mergeCell ref="D68:D69"/>
    <mergeCell ref="C72:C73"/>
    <mergeCell ref="D72:D73"/>
    <mergeCell ref="C70:C71"/>
    <mergeCell ref="D70:D71"/>
    <mergeCell ref="C74:C75"/>
    <mergeCell ref="D74:D75"/>
    <mergeCell ref="G68:H69"/>
    <mergeCell ref="G70:H71"/>
    <mergeCell ref="G57:H57"/>
    <mergeCell ref="C64:D64"/>
    <mergeCell ref="E35:K35"/>
    <mergeCell ref="C53:K53"/>
    <mergeCell ref="C56:D56"/>
    <mergeCell ref="G64:H64"/>
    <mergeCell ref="C58:D58"/>
    <mergeCell ref="G58:H58"/>
    <mergeCell ref="G63:H63"/>
    <mergeCell ref="C63:D63"/>
    <mergeCell ref="G20:H20"/>
    <mergeCell ref="G56:H56"/>
    <mergeCell ref="D34:K34"/>
    <mergeCell ref="D33:E33"/>
    <mergeCell ref="C23:K23"/>
    <mergeCell ref="C39:D39"/>
    <mergeCell ref="G55:H55"/>
    <mergeCell ref="D26:E26"/>
    <mergeCell ref="D25:E25"/>
    <mergeCell ref="C20:F20"/>
    <mergeCell ref="G24:K24"/>
    <mergeCell ref="D24:E24"/>
    <mergeCell ref="C47:K47"/>
    <mergeCell ref="G33:K33"/>
    <mergeCell ref="D31:E31"/>
    <mergeCell ref="C3:K3"/>
    <mergeCell ref="C12:K13"/>
    <mergeCell ref="C14:K14"/>
    <mergeCell ref="E15:K15"/>
    <mergeCell ref="C16:K16"/>
    <mergeCell ref="G8:H8"/>
    <mergeCell ref="G7:H7"/>
    <mergeCell ref="G6:K6"/>
    <mergeCell ref="D17:K17"/>
    <mergeCell ref="H18:K18"/>
    <mergeCell ref="E19:K19"/>
    <mergeCell ref="H36:K36"/>
    <mergeCell ref="I72:I73"/>
    <mergeCell ref="G59:H59"/>
    <mergeCell ref="C57:D57"/>
    <mergeCell ref="G30:K30"/>
    <mergeCell ref="D30:E30"/>
    <mergeCell ref="G26:K26"/>
    <mergeCell ref="G66:H66"/>
    <mergeCell ref="C67:D67"/>
    <mergeCell ref="D32:E32"/>
    <mergeCell ref="D27:K27"/>
    <mergeCell ref="C59:D59"/>
    <mergeCell ref="C55:D55"/>
    <mergeCell ref="C88:K88"/>
    <mergeCell ref="C82:K82"/>
    <mergeCell ref="G72:H73"/>
    <mergeCell ref="G84:H84"/>
    <mergeCell ref="G81:H81"/>
    <mergeCell ref="G80:H80"/>
    <mergeCell ref="G78:H79"/>
    <mergeCell ref="I78:I79"/>
    <mergeCell ref="G76:H77"/>
    <mergeCell ref="I76:I77"/>
    <mergeCell ref="C76:C77"/>
    <mergeCell ref="D76:D77"/>
    <mergeCell ref="C78:C79"/>
    <mergeCell ref="D78:D79"/>
    <mergeCell ref="G67:H67"/>
    <mergeCell ref="G60:H60"/>
    <mergeCell ref="G61:H61"/>
    <mergeCell ref="C62:D62"/>
    <mergeCell ref="G62:H62"/>
    <mergeCell ref="C66:D66"/>
    <mergeCell ref="G65:H65"/>
    <mergeCell ref="C65:D65"/>
  </mergeCells>
  <phoneticPr fontId="2" type="noConversion"/>
  <dataValidations xWindow="966" yWindow="457" count="18">
    <dataValidation type="list" operator="equal" allowBlank="1" showInputMessage="1" showErrorMessage="1" sqref="H18:K18 H36:K36">
      <formula1>$AB$17:$AB$127</formula1>
    </dataValidation>
    <dataValidation type="list" allowBlank="1" showInputMessage="1" showErrorMessage="1" sqref="D51">
      <formula1>$Y$77:$Y$78</formula1>
    </dataValidation>
    <dataValidation type="list" showInputMessage="1" showErrorMessage="1" sqref="C39">
      <formula1>$Y$72:$Y$73</formula1>
    </dataValidation>
    <dataValidation type="decimal" operator="greaterThanOrEqual" allowBlank="1" showInputMessage="1" showErrorMessage="1" sqref="F49">
      <formula1>0</formula1>
    </dataValidation>
    <dataValidation type="whole" operator="greaterThanOrEqual" allowBlank="1" showInputMessage="1" showErrorMessage="1" sqref="I21 E21">
      <formula1>0</formula1>
    </dataValidation>
    <dataValidation type="whole" allowBlank="1" showInputMessage="1" showErrorMessage="1" sqref="D18 D36">
      <formula1>0</formula1>
      <formula2>99999</formula2>
    </dataValidation>
    <dataValidation type="list" allowBlank="1" showInputMessage="1" showErrorMessage="1" sqref="D31">
      <formula1>$Y$38:$Y$43</formula1>
    </dataValidation>
    <dataValidation type="list" allowBlank="1" showInputMessage="1" showErrorMessage="1" sqref="D32">
      <formula1>$Y$48:$Y$54</formula1>
    </dataValidation>
    <dataValidation type="list" allowBlank="1" showInputMessage="1" showErrorMessage="1" sqref="F67">
      <formula1>$Y$67:$Y$68</formula1>
    </dataValidation>
    <dataValidation type="list" allowBlank="1" showInputMessage="1" showErrorMessage="1" sqref="D25:E25">
      <formula1>$Y$92:$Y$97</formula1>
    </dataValidation>
    <dataValidation type="list" showInputMessage="1" showErrorMessage="1" sqref="F59">
      <formula1>$Y$100:$Y$102</formula1>
    </dataValidation>
    <dataValidation type="list" showInputMessage="1" showErrorMessage="1" sqref="F55 F57:F58">
      <formula1>$Y$100:$Y$101</formula1>
    </dataValidation>
    <dataValidation type="list" allowBlank="1" showInputMessage="1" showErrorMessage="1" sqref="G20">
      <formula1>$Y$143:$Y$144</formula1>
    </dataValidation>
    <dataValidation type="list" allowBlank="1" showInputMessage="1" showErrorMessage="1" sqref="K31">
      <formula1>$Y$147:$Y$148</formula1>
    </dataValidation>
    <dataValidation type="list" allowBlank="1" showInputMessage="1" showErrorMessage="1" sqref="E19">
      <formula1>$N$14:$N$101</formula1>
    </dataValidation>
    <dataValidation allowBlank="1" showInputMessage="1" showErrorMessage="1" prompt="Inserire il nome del combustibile per esteso. Questa funzione può essere usata sia per combustibili non indicati sopra, sia per inserire i combustibili sopra indicati con valori personalizzati del potere calorifico e dell'unità di misura_x000d_" sqref="D68:D79"/>
    <dataValidation type="decimal" operator="greaterThanOrEqual" showInputMessage="1" showErrorMessage="1" promptTitle="Consumi energetici" prompt="Inserire un numero intero, senza decimali, o lasciare lo zero se i consumi relativi alla singola fonte sono nulli." sqref="E55:E79">
      <formula1>0</formula1>
    </dataValidation>
    <dataValidation type="list" allowBlank="1" showInputMessage="1" showErrorMessage="1" sqref="F69 F71 F73 F75 F77 F79">
      <formula1>$Y$58:$Y$60</formula1>
    </dataValidation>
  </dataValidations>
  <pageMargins left="0.79000000000000015" right="0.79000000000000015" top="0.5768503937007875" bottom="0.36000000000000004" header="0.31" footer="0.31"/>
  <pageSetup paperSize="9" scale="60" fitToHeight="2" orientation="portrait"/>
  <headerFooter alignWithMargins="0"/>
  <ignoredErrors>
    <ignoredError sqref="G55" emptyCellReference="1"/>
  </ignoredErrors>
  <drawing r:id="rId1"/>
  <legacy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Fogli di lavoro</vt:lpstr>
      </vt:variant>
      <vt:variant>
        <vt:i4>1</vt:i4>
      </vt:variant>
    </vt:vector>
  </HeadingPairs>
  <TitlesOfParts>
    <vt:vector size="1" baseType="lpstr">
      <vt:lpstr>nomina energy manager </vt:lpstr>
    </vt:vector>
  </TitlesOfParts>
  <Company>FIRE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Alessia</dc:creator>
  <cp:lastModifiedBy>Dario Di Santo</cp:lastModifiedBy>
  <cp:lastPrinted>2015-02-27T14:54:36Z</cp:lastPrinted>
  <dcterms:created xsi:type="dcterms:W3CDTF">2014-02-10T11:21:12Z</dcterms:created>
  <dcterms:modified xsi:type="dcterms:W3CDTF">2015-02-27T14:54:41Z</dcterms:modified>
</cp:coreProperties>
</file>